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tarbrokerhr.sharepoint.com/sites/CENTARBROKERd.o.o/Shared Documents/CB/Klijenti - Police - Dokumenti/GRAD ZAGREB/ZDRAVSTVO/DOM ZDRAVLJA ZAGREB - ISTOK/2023/"/>
    </mc:Choice>
  </mc:AlternateContent>
  <xr:revisionPtr revIDLastSave="0" documentId="8_{E4706817-EDB5-45AA-A65A-8A5F32AB3F53}" xr6:coauthVersionLast="47" xr6:coauthVersionMax="47" xr10:uidLastSave="{00000000-0000-0000-0000-000000000000}"/>
  <bookViews>
    <workbookView xWindow="-120" yWindow="-120" windowWidth="29040" windowHeight="15990" tabRatio="804" xr2:uid="{00000000-000D-0000-FFFF-FFFF00000000}"/>
  </bookViews>
  <sheets>
    <sheet name="Rekapitulacija" sheetId="12" r:id="rId1"/>
    <sheet name="IMOVINA-DUBRAVA" sheetId="6" r:id="rId2"/>
    <sheet name="IMOVINA MAKSIMIR" sheetId="7" r:id="rId3"/>
    <sheet name="IMOVINA PEŠĆENICA" sheetId="8" r:id="rId4"/>
    <sheet name="IMOVINA SESVETE" sheetId="9" r:id="rId5"/>
    <sheet name=" ODGOVORNOST" sheetId="2" r:id="rId6"/>
    <sheet name="OSIGURANJE AO" sheetId="18" r:id="rId7"/>
    <sheet name="Osiguranje AK" sheetId="19" r:id="rId8"/>
    <sheet name="Štete" sheetId="17" r:id="rId9"/>
  </sheets>
  <definedNames>
    <definedName name="_xlnm.Print_Area" localSheetId="5">' ODGOVORNOST'!$B$1:$H$55</definedName>
    <definedName name="_xlnm.Print_Area" localSheetId="2">'IMOVINA MAKSIMIR'!$A$1:$L$144</definedName>
    <definedName name="_xlnm.Print_Area" localSheetId="3">'IMOVINA PEŠĆENICA'!$A$1:$L$147</definedName>
    <definedName name="_xlnm.Print_Area" localSheetId="4">'IMOVINA SESVETE'!$A$1:$L$153</definedName>
    <definedName name="_xlnm.Print_Area" localSheetId="1">'IMOVINA-DUBRAVA'!$A$1:$L$133</definedName>
    <definedName name="_xlnm.Print_Area" localSheetId="7">'Osiguranje AK'!$A$1:$N$16</definedName>
    <definedName name="_xlnm.Print_Area" localSheetId="6">'OSIGURANJE AO'!$A$1:$Q$26</definedName>
    <definedName name="_xlnm.Print_Area" localSheetId="0">Rekapitulacija!$A$1:$C$27</definedName>
  </definedNames>
  <calcPr calcId="191029"/>
</workbook>
</file>

<file path=xl/calcChain.xml><?xml version="1.0" encoding="utf-8"?>
<calcChain xmlns="http://schemas.openxmlformats.org/spreadsheetml/2006/main">
  <c r="Q21" i="18" l="1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H48" i="2"/>
  <c r="H53" i="2" s="1"/>
  <c r="H22" i="2"/>
  <c r="L153" i="9"/>
  <c r="L151" i="9"/>
  <c r="L150" i="9"/>
  <c r="L143" i="9"/>
  <c r="L135" i="9"/>
  <c r="L134" i="9"/>
  <c r="L127" i="9"/>
  <c r="L119" i="9"/>
  <c r="L118" i="9"/>
  <c r="L112" i="9"/>
  <c r="L104" i="9"/>
  <c r="L103" i="9"/>
  <c r="L96" i="9"/>
  <c r="L88" i="9"/>
  <c r="L87" i="9"/>
  <c r="L81" i="9"/>
  <c r="L73" i="9"/>
  <c r="L72" i="9"/>
  <c r="L66" i="9"/>
  <c r="L58" i="9"/>
  <c r="L57" i="9"/>
  <c r="L49" i="9"/>
  <c r="L48" i="9"/>
  <c r="L41" i="9"/>
  <c r="L33" i="9"/>
  <c r="L32" i="9"/>
  <c r="L25" i="9"/>
  <c r="L18" i="9"/>
  <c r="L11" i="9"/>
  <c r="L147" i="8"/>
  <c r="L145" i="8"/>
  <c r="L144" i="8"/>
  <c r="L137" i="8"/>
  <c r="L129" i="8"/>
  <c r="L128" i="8"/>
  <c r="L121" i="8"/>
  <c r="L113" i="8"/>
  <c r="L112" i="8"/>
  <c r="L106" i="8"/>
  <c r="L98" i="8"/>
  <c r="L97" i="8"/>
  <c r="L91" i="8"/>
  <c r="L83" i="8"/>
  <c r="L82" i="8"/>
  <c r="L75" i="8"/>
  <c r="L67" i="8"/>
  <c r="L66" i="8"/>
  <c r="L59" i="8"/>
  <c r="L51" i="8"/>
  <c r="L50" i="8"/>
  <c r="L43" i="8"/>
  <c r="L35" i="8"/>
  <c r="L34" i="8"/>
  <c r="L27" i="8"/>
  <c r="L19" i="8"/>
  <c r="L18" i="8"/>
  <c r="L11" i="8"/>
  <c r="L144" i="7"/>
  <c r="L142" i="7"/>
  <c r="L141" i="7"/>
  <c r="L133" i="7"/>
  <c r="L132" i="7"/>
  <c r="L125" i="7"/>
  <c r="L117" i="7"/>
  <c r="L116" i="7"/>
  <c r="L110" i="7"/>
  <c r="L102" i="7"/>
  <c r="L101" i="7"/>
  <c r="L95" i="7"/>
  <c r="L87" i="7"/>
  <c r="L86" i="7"/>
  <c r="L79" i="7"/>
  <c r="L71" i="7"/>
  <c r="L70" i="7"/>
  <c r="L63" i="7"/>
  <c r="L55" i="7"/>
  <c r="L54" i="7"/>
  <c r="L47" i="7"/>
  <c r="L39" i="7"/>
  <c r="L38" i="7"/>
  <c r="L31" i="7"/>
  <c r="L23" i="7"/>
  <c r="L22" i="7"/>
  <c r="L18" i="7"/>
  <c r="L130" i="6"/>
  <c r="L123" i="6"/>
  <c r="L131" i="6" s="1"/>
  <c r="L115" i="6"/>
  <c r="L114" i="6"/>
  <c r="L107" i="6"/>
  <c r="L98" i="6"/>
  <c r="L99" i="6" s="1"/>
  <c r="L91" i="6"/>
  <c r="L82" i="6"/>
  <c r="L75" i="6"/>
  <c r="L83" i="6" s="1"/>
  <c r="L66" i="6"/>
  <c r="L67" i="6" s="1"/>
  <c r="L59" i="6"/>
  <c r="L51" i="6"/>
  <c r="L50" i="6"/>
  <c r="L43" i="6"/>
  <c r="L34" i="6"/>
  <c r="L27" i="6"/>
  <c r="L35" i="6" s="1"/>
  <c r="L18" i="6"/>
  <c r="L11" i="6"/>
  <c r="E52" i="2"/>
  <c r="E51" i="2"/>
  <c r="E21" i="2"/>
  <c r="E20" i="2"/>
  <c r="K65" i="6"/>
  <c r="K64" i="6"/>
  <c r="K63" i="6"/>
  <c r="K62" i="6"/>
  <c r="K71" i="6"/>
  <c r="K72" i="6"/>
  <c r="N12" i="19"/>
  <c r="H7" i="2"/>
  <c r="K147" i="9"/>
  <c r="K148" i="9"/>
  <c r="K149" i="9"/>
  <c r="K146" i="9"/>
  <c r="K140" i="9"/>
  <c r="K141" i="9"/>
  <c r="K142" i="9"/>
  <c r="K139" i="9"/>
  <c r="K131" i="9"/>
  <c r="K132" i="9"/>
  <c r="K133" i="9"/>
  <c r="K130" i="9"/>
  <c r="K124" i="9"/>
  <c r="K125" i="9"/>
  <c r="K126" i="9"/>
  <c r="K123" i="9"/>
  <c r="K116" i="9"/>
  <c r="K117" i="9"/>
  <c r="K115" i="9"/>
  <c r="K109" i="9"/>
  <c r="K110" i="9"/>
  <c r="K111" i="9"/>
  <c r="K108" i="9"/>
  <c r="K100" i="9"/>
  <c r="K101" i="9"/>
  <c r="K102" i="9"/>
  <c r="K99" i="9"/>
  <c r="K93" i="9"/>
  <c r="K94" i="9"/>
  <c r="K95" i="9"/>
  <c r="K92" i="9"/>
  <c r="K85" i="9"/>
  <c r="K86" i="9"/>
  <c r="K84" i="9"/>
  <c r="K78" i="9"/>
  <c r="K79" i="9"/>
  <c r="K80" i="9"/>
  <c r="K77" i="9"/>
  <c r="K70" i="9"/>
  <c r="K71" i="9"/>
  <c r="K69" i="9"/>
  <c r="K63" i="9"/>
  <c r="K64" i="9"/>
  <c r="K65" i="9"/>
  <c r="K62" i="9"/>
  <c r="K54" i="9"/>
  <c r="K55" i="9"/>
  <c r="K56" i="9"/>
  <c r="K53" i="9"/>
  <c r="K45" i="9"/>
  <c r="K46" i="9"/>
  <c r="K47" i="9"/>
  <c r="K44" i="9"/>
  <c r="K38" i="9"/>
  <c r="K39" i="9"/>
  <c r="K40" i="9"/>
  <c r="K37" i="9"/>
  <c r="K29" i="9"/>
  <c r="K30" i="9"/>
  <c r="K31" i="9"/>
  <c r="K28" i="9"/>
  <c r="K22" i="9"/>
  <c r="K23" i="9"/>
  <c r="K24" i="9"/>
  <c r="K21" i="9"/>
  <c r="K15" i="9"/>
  <c r="K16" i="9"/>
  <c r="K17" i="9"/>
  <c r="K14" i="9"/>
  <c r="K8" i="9"/>
  <c r="K9" i="9"/>
  <c r="K10" i="9"/>
  <c r="K7" i="9"/>
  <c r="K141" i="8"/>
  <c r="K142" i="8"/>
  <c r="K143" i="8"/>
  <c r="K140" i="8"/>
  <c r="K134" i="8"/>
  <c r="K135" i="8"/>
  <c r="K136" i="8"/>
  <c r="K133" i="8"/>
  <c r="K125" i="8"/>
  <c r="K126" i="8"/>
  <c r="K127" i="8"/>
  <c r="K124" i="8"/>
  <c r="K118" i="8"/>
  <c r="K119" i="8"/>
  <c r="K120" i="8"/>
  <c r="K117" i="8"/>
  <c r="K110" i="8"/>
  <c r="K111" i="8"/>
  <c r="K109" i="8"/>
  <c r="K103" i="8"/>
  <c r="K104" i="8"/>
  <c r="K105" i="8"/>
  <c r="K102" i="8"/>
  <c r="K95" i="8"/>
  <c r="K96" i="8"/>
  <c r="K94" i="8"/>
  <c r="K88" i="8"/>
  <c r="K89" i="8"/>
  <c r="K90" i="8"/>
  <c r="K87" i="8"/>
  <c r="K79" i="8"/>
  <c r="K80" i="8"/>
  <c r="K81" i="8"/>
  <c r="K78" i="8"/>
  <c r="K72" i="8"/>
  <c r="K73" i="8"/>
  <c r="K74" i="8"/>
  <c r="K71" i="8"/>
  <c r="K63" i="8"/>
  <c r="K64" i="8"/>
  <c r="K65" i="8"/>
  <c r="K62" i="8"/>
  <c r="K56" i="8"/>
  <c r="K57" i="8"/>
  <c r="K58" i="8"/>
  <c r="K55" i="8"/>
  <c r="K47" i="8"/>
  <c r="K48" i="8"/>
  <c r="K49" i="8"/>
  <c r="K46" i="8"/>
  <c r="K40" i="8"/>
  <c r="K41" i="8"/>
  <c r="K42" i="8"/>
  <c r="K39" i="8"/>
  <c r="K31" i="8"/>
  <c r="K32" i="8"/>
  <c r="K33" i="8"/>
  <c r="K30" i="8"/>
  <c r="K24" i="8"/>
  <c r="K25" i="8"/>
  <c r="K26" i="8"/>
  <c r="K23" i="8"/>
  <c r="K15" i="8"/>
  <c r="K16" i="8"/>
  <c r="K17" i="8"/>
  <c r="K14" i="8"/>
  <c r="K8" i="8"/>
  <c r="K9" i="8"/>
  <c r="K10" i="8"/>
  <c r="K7" i="8"/>
  <c r="K138" i="7"/>
  <c r="K139" i="7"/>
  <c r="K140" i="7"/>
  <c r="K137" i="7"/>
  <c r="K131" i="7"/>
  <c r="K129" i="7"/>
  <c r="K130" i="7"/>
  <c r="K128" i="7"/>
  <c r="K122" i="7"/>
  <c r="K123" i="7"/>
  <c r="K124" i="7"/>
  <c r="K121" i="7"/>
  <c r="K114" i="7"/>
  <c r="K115" i="7"/>
  <c r="K113" i="7"/>
  <c r="K107" i="7"/>
  <c r="K108" i="7"/>
  <c r="K109" i="7"/>
  <c r="K106" i="7"/>
  <c r="K99" i="7"/>
  <c r="K100" i="7"/>
  <c r="K98" i="7"/>
  <c r="K92" i="7"/>
  <c r="K93" i="7"/>
  <c r="K94" i="7"/>
  <c r="K91" i="7"/>
  <c r="K83" i="7"/>
  <c r="K84" i="7"/>
  <c r="K85" i="7"/>
  <c r="K82" i="7"/>
  <c r="K76" i="7"/>
  <c r="K77" i="7"/>
  <c r="K78" i="7"/>
  <c r="K75" i="7"/>
  <c r="K67" i="7"/>
  <c r="K68" i="7"/>
  <c r="K69" i="7"/>
  <c r="K66" i="7"/>
  <c r="K60" i="7"/>
  <c r="K61" i="7"/>
  <c r="K62" i="7"/>
  <c r="K59" i="7"/>
  <c r="K51" i="7"/>
  <c r="K52" i="7"/>
  <c r="K53" i="7"/>
  <c r="K50" i="7"/>
  <c r="K44" i="7"/>
  <c r="K45" i="7"/>
  <c r="K46" i="7"/>
  <c r="K43" i="7"/>
  <c r="K35" i="7"/>
  <c r="K36" i="7"/>
  <c r="K37" i="7"/>
  <c r="K34" i="7"/>
  <c r="K28" i="7"/>
  <c r="K29" i="7"/>
  <c r="K30" i="7"/>
  <c r="K27" i="7"/>
  <c r="K21" i="7"/>
  <c r="K15" i="7"/>
  <c r="K16" i="7"/>
  <c r="K17" i="7"/>
  <c r="K14" i="7"/>
  <c r="K10" i="7"/>
  <c r="K8" i="7"/>
  <c r="K9" i="7"/>
  <c r="K7" i="7"/>
  <c r="Q22" i="18" l="1"/>
  <c r="H55" i="2"/>
  <c r="L19" i="6"/>
  <c r="L133" i="6" s="1"/>
  <c r="K127" i="6"/>
  <c r="K128" i="6"/>
  <c r="K129" i="6"/>
  <c r="K126" i="6"/>
  <c r="K120" i="6"/>
  <c r="K121" i="6"/>
  <c r="K122" i="6"/>
  <c r="K119" i="6"/>
  <c r="K111" i="6"/>
  <c r="K112" i="6"/>
  <c r="K113" i="6"/>
  <c r="K110" i="6"/>
  <c r="K104" i="6"/>
  <c r="K105" i="6"/>
  <c r="K106" i="6"/>
  <c r="K103" i="6"/>
  <c r="K95" i="6"/>
  <c r="K96" i="6"/>
  <c r="K97" i="6"/>
  <c r="K94" i="6"/>
  <c r="K88" i="6"/>
  <c r="K89" i="6"/>
  <c r="K90" i="6"/>
  <c r="K87" i="6"/>
  <c r="K79" i="6"/>
  <c r="K80" i="6"/>
  <c r="K81" i="6"/>
  <c r="K78" i="6"/>
  <c r="K73" i="6"/>
  <c r="K74" i="6"/>
  <c r="K56" i="6"/>
  <c r="K57" i="6"/>
  <c r="K58" i="6"/>
  <c r="K55" i="6"/>
  <c r="K47" i="6"/>
  <c r="K48" i="6"/>
  <c r="K49" i="6"/>
  <c r="K46" i="6"/>
  <c r="K40" i="6"/>
  <c r="K41" i="6"/>
  <c r="K42" i="6"/>
  <c r="K39" i="6"/>
  <c r="K31" i="6"/>
  <c r="K32" i="6"/>
  <c r="K33" i="6"/>
  <c r="K30" i="6"/>
  <c r="K24" i="6"/>
  <c r="K25" i="6"/>
  <c r="K26" i="6"/>
  <c r="K23" i="6"/>
  <c r="K15" i="6"/>
  <c r="K16" i="6"/>
  <c r="K17" i="6"/>
  <c r="K14" i="6"/>
  <c r="K8" i="6"/>
  <c r="K9" i="6"/>
  <c r="K10" i="6"/>
  <c r="K7" i="6"/>
  <c r="C39" i="17"/>
  <c r="D39" i="17"/>
  <c r="L143" i="8"/>
  <c r="L142" i="8"/>
  <c r="L141" i="8"/>
  <c r="L140" i="8"/>
  <c r="L136" i="8"/>
  <c r="L135" i="8"/>
  <c r="L134" i="8"/>
  <c r="L133" i="8"/>
  <c r="G48" i="2"/>
  <c r="C18" i="12" l="1"/>
  <c r="C17" i="12"/>
  <c r="C20" i="12"/>
  <c r="L147" i="9"/>
  <c r="L148" i="9"/>
  <c r="L149" i="9"/>
  <c r="L146" i="9"/>
  <c r="L140" i="9"/>
  <c r="L141" i="9"/>
  <c r="L142" i="9"/>
  <c r="L139" i="9"/>
  <c r="L131" i="9"/>
  <c r="L132" i="9"/>
  <c r="L133" i="9"/>
  <c r="L130" i="9"/>
  <c r="L124" i="9"/>
  <c r="L125" i="9"/>
  <c r="L126" i="9"/>
  <c r="L123" i="9"/>
  <c r="L116" i="9"/>
  <c r="L117" i="9"/>
  <c r="L115" i="9"/>
  <c r="L109" i="9"/>
  <c r="L110" i="9"/>
  <c r="L111" i="9"/>
  <c r="L108" i="9"/>
  <c r="L100" i="9"/>
  <c r="L101" i="9"/>
  <c r="L102" i="9"/>
  <c r="L99" i="9"/>
  <c r="L93" i="9"/>
  <c r="L94" i="9"/>
  <c r="L95" i="9"/>
  <c r="L92" i="9"/>
  <c r="L85" i="9"/>
  <c r="L86" i="9"/>
  <c r="L84" i="9"/>
  <c r="L78" i="9"/>
  <c r="L79" i="9"/>
  <c r="L80" i="9"/>
  <c r="L77" i="9"/>
  <c r="L70" i="9"/>
  <c r="L71" i="9"/>
  <c r="L69" i="9"/>
  <c r="L63" i="9"/>
  <c r="L64" i="9"/>
  <c r="L65" i="9"/>
  <c r="L62" i="9"/>
  <c r="L54" i="9"/>
  <c r="L55" i="9"/>
  <c r="L56" i="9"/>
  <c r="L53" i="9"/>
  <c r="L45" i="9"/>
  <c r="L46" i="9"/>
  <c r="L47" i="9"/>
  <c r="L44" i="9"/>
  <c r="L38" i="9"/>
  <c r="L39" i="9"/>
  <c r="L40" i="9"/>
  <c r="L37" i="9"/>
  <c r="L29" i="9"/>
  <c r="L30" i="9"/>
  <c r="L31" i="9"/>
  <c r="L28" i="9"/>
  <c r="L22" i="9"/>
  <c r="L23" i="9"/>
  <c r="L24" i="9"/>
  <c r="L21" i="9"/>
  <c r="L15" i="9"/>
  <c r="L16" i="9"/>
  <c r="L17" i="9"/>
  <c r="L14" i="9"/>
  <c r="L125" i="8"/>
  <c r="L126" i="8"/>
  <c r="L127" i="8"/>
  <c r="L124" i="8"/>
  <c r="L118" i="8"/>
  <c r="L119" i="8"/>
  <c r="L120" i="8"/>
  <c r="L117" i="8"/>
  <c r="L110" i="8"/>
  <c r="L111" i="8"/>
  <c r="L109" i="8"/>
  <c r="L103" i="8"/>
  <c r="L104" i="8"/>
  <c r="L105" i="8"/>
  <c r="L102" i="8"/>
  <c r="L95" i="8"/>
  <c r="L96" i="8"/>
  <c r="L94" i="8"/>
  <c r="L88" i="8"/>
  <c r="L89" i="8"/>
  <c r="L90" i="8"/>
  <c r="L87" i="8"/>
  <c r="L79" i="8"/>
  <c r="L80" i="8"/>
  <c r="L81" i="8"/>
  <c r="L78" i="8"/>
  <c r="L72" i="8"/>
  <c r="L73" i="8"/>
  <c r="L74" i="8"/>
  <c r="L71" i="8"/>
  <c r="L63" i="8"/>
  <c r="L64" i="8"/>
  <c r="L65" i="8"/>
  <c r="L62" i="8"/>
  <c r="L56" i="8"/>
  <c r="L57" i="8"/>
  <c r="L58" i="8"/>
  <c r="L55" i="8"/>
  <c r="L47" i="8"/>
  <c r="L48" i="8"/>
  <c r="L49" i="8"/>
  <c r="L46" i="8"/>
  <c r="L40" i="8"/>
  <c r="L41" i="8"/>
  <c r="L42" i="8"/>
  <c r="L39" i="8"/>
  <c r="L31" i="8"/>
  <c r="L32" i="8"/>
  <c r="L33" i="8"/>
  <c r="L30" i="8"/>
  <c r="L24" i="8"/>
  <c r="L25" i="8"/>
  <c r="L26" i="8"/>
  <c r="L23" i="8"/>
  <c r="L15" i="8"/>
  <c r="L16" i="8"/>
  <c r="L17" i="8"/>
  <c r="L14" i="8"/>
  <c r="L9" i="8"/>
  <c r="L10" i="8"/>
  <c r="L7" i="8"/>
  <c r="L138" i="7"/>
  <c r="L139" i="7"/>
  <c r="L140" i="7"/>
  <c r="L137" i="7"/>
  <c r="L129" i="7"/>
  <c r="L130" i="7"/>
  <c r="L131" i="7"/>
  <c r="L128" i="7"/>
  <c r="C24" i="12" l="1"/>
  <c r="C19" i="12"/>
  <c r="C25" i="12" s="1"/>
  <c r="L122" i="7"/>
  <c r="L123" i="7"/>
  <c r="L124" i="7"/>
  <c r="L121" i="7"/>
  <c r="L114" i="7"/>
  <c r="L115" i="7"/>
  <c r="L113" i="7"/>
  <c r="L107" i="7"/>
  <c r="L108" i="7"/>
  <c r="L109" i="7"/>
  <c r="L106" i="7"/>
  <c r="L99" i="7"/>
  <c r="L100" i="7"/>
  <c r="L98" i="7"/>
  <c r="L92" i="7"/>
  <c r="L93" i="7"/>
  <c r="L94" i="7"/>
  <c r="L91" i="7"/>
  <c r="L83" i="7"/>
  <c r="L84" i="7"/>
  <c r="L85" i="7"/>
  <c r="L82" i="7"/>
  <c r="L76" i="7"/>
  <c r="L77" i="7"/>
  <c r="L78" i="7"/>
  <c r="L75" i="7"/>
  <c r="L67" i="7"/>
  <c r="L68" i="7"/>
  <c r="L69" i="7"/>
  <c r="L66" i="7"/>
  <c r="L60" i="7"/>
  <c r="L61" i="7"/>
  <c r="L62" i="7"/>
  <c r="L59" i="7"/>
  <c r="L51" i="7"/>
  <c r="L52" i="7"/>
  <c r="L53" i="7"/>
  <c r="L50" i="7"/>
  <c r="L44" i="7"/>
  <c r="L45" i="7"/>
  <c r="L46" i="7"/>
  <c r="L43" i="7"/>
  <c r="L35" i="7"/>
  <c r="L36" i="7"/>
  <c r="L37" i="7"/>
  <c r="L34" i="7"/>
  <c r="L28" i="7"/>
  <c r="L29" i="7"/>
  <c r="L30" i="7"/>
  <c r="L27" i="7"/>
  <c r="L21" i="7"/>
  <c r="L15" i="7"/>
  <c r="L16" i="7"/>
  <c r="L17" i="7"/>
  <c r="L14" i="7"/>
  <c r="L8" i="7"/>
  <c r="L10" i="7"/>
  <c r="L7" i="7"/>
  <c r="L122" i="6"/>
  <c r="L90" i="6"/>
  <c r="L74" i="6"/>
  <c r="L42" i="6"/>
  <c r="L26" i="6"/>
  <c r="L10" i="6"/>
  <c r="L11" i="7" l="1"/>
  <c r="C16" i="12" l="1"/>
  <c r="C15" i="12"/>
  <c r="F16" i="2"/>
  <c r="C14" i="12" l="1"/>
  <c r="C13" i="12"/>
  <c r="C23" i="12" l="1"/>
  <c r="C26" i="12" s="1"/>
</calcChain>
</file>

<file path=xl/sharedStrings.xml><?xml version="1.0" encoding="utf-8"?>
<sst xmlns="http://schemas.openxmlformats.org/spreadsheetml/2006/main" count="1160" uniqueCount="320">
  <si>
    <t>UGOVARATELJ:</t>
  </si>
  <si>
    <t>OSIGURANIK:</t>
  </si>
  <si>
    <t>ADRESA:</t>
  </si>
  <si>
    <t>UKUPNO:</t>
  </si>
  <si>
    <t>BROJ DJELATNIKA:</t>
  </si>
  <si>
    <t>PREMIJA</t>
  </si>
  <si>
    <t>Osigurani rizici</t>
  </si>
  <si>
    <t>OIB:</t>
  </si>
  <si>
    <t>Svota osiguranja (HRK)</t>
  </si>
  <si>
    <t>1.</t>
  </si>
  <si>
    <t>2.</t>
  </si>
  <si>
    <t>3.</t>
  </si>
  <si>
    <t>MJESTO OSIGURANJE</t>
  </si>
  <si>
    <t xml:space="preserve">PREMIJA </t>
  </si>
  <si>
    <t>Izljev vode iz vodovodnih i kanalizacijskih cijevi  na PRVI RIZIK</t>
  </si>
  <si>
    <t>Provalna krađa i razbojstvo na PRVI RIZIK</t>
  </si>
  <si>
    <t>Razbojstvo na PRVI RIZIK</t>
  </si>
  <si>
    <t>Veći troškovi popravka na građ. objektu uslijed provalne krađe i razbojstva</t>
  </si>
  <si>
    <t>Poplava, bujica, visoka voda i blatni tok na PRVI RIZIK</t>
  </si>
  <si>
    <t>ZDRAVSTVENO OSOBLJE</t>
  </si>
  <si>
    <t>Medicinske sestre</t>
  </si>
  <si>
    <t>Požar i neki drugi rizici na NOVU vrijednost</t>
  </si>
  <si>
    <t>PODRUČJE DUBRAVA, PREMA POPISU</t>
  </si>
  <si>
    <t>1.1. PREDMET OSIGURANJA: GRIŽANSKA 4 - Građevinski objekt masivne građe, ukupne površine 2.674 m2.  Godina izgradnje: 1981.</t>
  </si>
  <si>
    <t>1.3. PREDMET OSIGURANJA: Gotov novac i druge vrijednosti  za vrijeme manipulacije na blagajni - br.blagajni: 1</t>
  </si>
  <si>
    <t>2.1. PREDMET OSIGURANJA: LJUBIJSKA 60 - Građevinski objekt masivne građe, ukupne površine 392 m2.  Godina izgradnje: 1978.</t>
  </si>
  <si>
    <t>3.1. PREDMET OSIGURANJA: VILE VELEBITA 1K/STUDENTSKI GRAD - Građevinski objekt masivne građe, ukupne površine 140 m2.  Godina izgradnje: 1955.</t>
  </si>
  <si>
    <t>4.1. PREDMET OSIGURANJA: PRŠAKI 34/DANKOVEC - Građevinski objekt masivne građe, ukupne površine 395 m2.  Godina izgradnje: 1982.</t>
  </si>
  <si>
    <t>5.1. PREDMET OSIGURANJA: ALEJA LIPA 2A/RETKOVEC - Građevinski objekt masivne građe, ukupne površine791 m2.  Godina izgradnje: 1982.</t>
  </si>
  <si>
    <t>6.1. PREDMET OSIGURANJA: SLAVONSKA 35 - Građevinski objekt masivne građe, ukupne površine 722 m2.  Godina izgradnje: 1982.</t>
  </si>
  <si>
    <t>7.1. PREDMET OSIGURANJA: RENIČKI PUT 81/TRNAVA - Građevinski objekt masivne građe, ukupne površine 393 m2.  Godina izgradnje: 1982.</t>
  </si>
  <si>
    <t>PODRUČJE MAKSIMIR, MJESTA PREMA OPISU</t>
  </si>
  <si>
    <t>1.1. PREDMET OSIGURANJA: ŠVARCOVA 20 - Građevinski objekt masivne građe, ukupne površine 1.686,00 m2.  Godina izgradnje: 1953.</t>
  </si>
  <si>
    <t>2.1. PREDMET OSIGURANJA: HIRČEVA 1 - Građevinski objekt masivne građe, ukupne površine 1.289 m2.  Godina izgradnje: 1988.</t>
  </si>
  <si>
    <t>3.1. PREDMET OSIGURANJA: ŠEFEROVA 1/RAVNICE - Građevinski objekt masivne građe, ukupne površine 412 m2.  Godina izgradnje: 1979.</t>
  </si>
  <si>
    <t>6.1. PREDMET OSIGURANJA: OŽEGOVIĆEVA 5-9 - Građevinski objekt masivne građe, ukupne površine 303 m2.  Godina izgradnje: 1984.</t>
  </si>
  <si>
    <t xml:space="preserve">Izljev vode iz vodovodnih i kanalizacijskih cijevi  </t>
  </si>
  <si>
    <t xml:space="preserve">Poplava, bujica, visoka voda i blatni tok </t>
  </si>
  <si>
    <t xml:space="preserve">Provalna krađa i razbojstvo </t>
  </si>
  <si>
    <t>8.1. PREDMET OSIGURANJA: TRG SV. ŠIMUNA 7/MARKUŠEVAC - Građevinski objekt masivne građe, ukupne površine 325 m2.  Godina izgradnje: 1992.</t>
  </si>
  <si>
    <t>9.1. PREDMET OSIGURANJA: VIDA ROČIĆA BB /MARKUŠEVAČKA TRNAVA - Građevinski objekt masivne građe, ukupne površine 94 m2.  Godina izgradnje: 2011.</t>
  </si>
  <si>
    <t xml:space="preserve">1.1. PREDMET OSIGURANJA: IVANIĆGARDSKA 38 - Građevinski objekt masivne građe, ukupne površine 3.593 m2.  Godina izgradnje: stari dio: 1958., dogradnja (novi dio): 1985. </t>
  </si>
  <si>
    <t>2.1. PREDMET OSIGURANJA: VIDRIĆEVA 38/BORONGAJ - Građevinski objekt masivne građe, ukupne površine 961 m2.  Godina izgradnje: 2006.</t>
  </si>
  <si>
    <t>3.1. PREDMET OSIGURANJA: NJEGOŠEVA 10  - Građevinski objekt masivne građe, ukupne površine 446 m2.  Godina izgradnje: 1976.</t>
  </si>
  <si>
    <t>4.1. PREDMET OSIGURANJA: IVEKOVIĆEVA 17/FERENČICA- Građevinski objekt masivne građe, ukupne površine 90,47 m2.  Godina izgradnje: 1985.</t>
  </si>
  <si>
    <t>Poplava, bujica, visoka voda i blatni tok  na PRVI RIZIK</t>
  </si>
  <si>
    <t>PODRUČJE SESVETE, MJESTA PREMA OPISU</t>
  </si>
  <si>
    <t>Požar i neki drugi rizici na STVARNU vrijednost</t>
  </si>
  <si>
    <t xml:space="preserve">1.3. PREDMET OSIGURANJA: NINSKA 10  Zalihe robe (lijekovi) u ljekarni koja se nalazi u prizemlju zgarde, prema poslovnim knjigama </t>
  </si>
  <si>
    <t>2.1. PREDMET OSIGURANJA: IVANA MAŽURANIĆA 47/KAŠINA- Građevinski objekt masivne građe, ukupne površine 86 m2.  Godina izgradnje: 1960.</t>
  </si>
  <si>
    <t>3.1. PREDMET OSIGURANJA: KNEZA ADAMA 7/ADAMOVEC  - Građevinski objekt masivne građe, ukupne površine 149,59 m2.  Godina izgradnje: 1980.</t>
  </si>
  <si>
    <t>4.1. PREDMET OSIGURANJA: VARAŽDINSKA 47/BELOVAR - Građevinski objekt masivne građe, ukupne površine 101,90 m2.  Godina izgradnje: 1940.</t>
  </si>
  <si>
    <t>5.1. PREDMET OSIGURANJA: TRG LOVRE MATAČIĆA 1/LUKA- Građevinski objekt masivne građe, ukupne površine 128,36 m2.  Godina izgradnje: 1980.</t>
  </si>
  <si>
    <t>6.1. PREDMET OSIGURANJA: JAKOVA GOTOVCA 19/LUKA  - Građevinski objekt masivne građe, ukupne površine 60 m2.  Godina izgradnje: 1980.</t>
  </si>
  <si>
    <t>8.1. PREDMET OSIGURANJA: DUGOSELSKA 43/SESVETSKI KRALJEVEC - Građevinski objekt masivne građe, ukupne površine 127 m2.  Godina izgradnje: 1950.</t>
  </si>
  <si>
    <t>BROJ ZDRAVSTVENIH DJELATNIKA</t>
  </si>
  <si>
    <t>Liječnici opće/obiteljske medicine</t>
  </si>
  <si>
    <t>BROJ</t>
  </si>
  <si>
    <t>Liječnici zdravstvene zaštite predškolske djece</t>
  </si>
  <si>
    <t>Liječnici dentalne medicine</t>
  </si>
  <si>
    <t>Liječnici zdravstvene zaštite žena</t>
  </si>
  <si>
    <t>Oftalmolozi</t>
  </si>
  <si>
    <t>Dermatolozi</t>
  </si>
  <si>
    <t>Internisti</t>
  </si>
  <si>
    <t>Psihijatri</t>
  </si>
  <si>
    <t>Psiholozi</t>
  </si>
  <si>
    <t>Doktori radiologije</t>
  </si>
  <si>
    <t>Medicinski labortorijski inženjeri</t>
  </si>
  <si>
    <t>Inženjeri radiologije</t>
  </si>
  <si>
    <t>Zubni tehničari</t>
  </si>
  <si>
    <t>Medicinski tehničari</t>
  </si>
  <si>
    <t>Patronažne medicinske sestre</t>
  </si>
  <si>
    <t>Ostalo medicinsko osoblje</t>
  </si>
  <si>
    <t>Magistri farmacije</t>
  </si>
  <si>
    <t>Farmaceutski tehničari</t>
  </si>
  <si>
    <t>UKUPNO ST. 1.:</t>
  </si>
  <si>
    <t>UKUPNO ST. 2.:</t>
  </si>
  <si>
    <t>UKUPNO ST.3.:</t>
  </si>
  <si>
    <t>UKUPNO ST. 4.:</t>
  </si>
  <si>
    <t>UKUPNO ST. 5.:</t>
  </si>
  <si>
    <t>UKUPNO ST. 6.:</t>
  </si>
  <si>
    <t>UKUPNO ST. 7.:</t>
  </si>
  <si>
    <t>UKUPNO ST. 8.:</t>
  </si>
  <si>
    <t>UKUPNO ST.9.:</t>
  </si>
  <si>
    <t>UKUPNO ST. 3.:</t>
  </si>
  <si>
    <t>UKUPNO ST. 9.:</t>
  </si>
  <si>
    <t>1.1. PREDMET OSIGURANJA: NINSKA 10 i NINSKA 16 - Građevinski objekt masivne građe, godina izgradnje: 1965, dogradnja : 1990. (Ninska 10) i Građevinski objekt masivne građe, godina izgradnje: 1984 (Ninska 16), ukupne površine 2.944 m2 (Objekti fizički povezani pasažom)</t>
  </si>
  <si>
    <t xml:space="preserve"> UKUPNO ST. 1.:</t>
  </si>
  <si>
    <t>R. br.</t>
  </si>
  <si>
    <t>Reg. oznaka</t>
  </si>
  <si>
    <t>Osiguranik</t>
  </si>
  <si>
    <t>Vrsta vozila</t>
  </si>
  <si>
    <t>Marka vozila</t>
  </si>
  <si>
    <t>Tip vozila</t>
  </si>
  <si>
    <t>Model vozila</t>
  </si>
  <si>
    <t>Broj šasije</t>
  </si>
  <si>
    <t>Godina proizvodnje</t>
  </si>
  <si>
    <t>Teh. karakteristika vozila</t>
  </si>
  <si>
    <t>Broj registriranih mjesta</t>
  </si>
  <si>
    <t>Datum isteka police</t>
  </si>
  <si>
    <t>Trenutni         bonus /malus na policama</t>
  </si>
  <si>
    <t>Godišnja premija autoodgovornosti s 15% poreza</t>
  </si>
  <si>
    <t>DZ ZAGREB-ISTOK</t>
  </si>
  <si>
    <t>Osobno</t>
  </si>
  <si>
    <t>CITROEN</t>
  </si>
  <si>
    <t>C4</t>
  </si>
  <si>
    <t>VF7NCBHY6HY528170</t>
  </si>
  <si>
    <t>ZG 2281-FC</t>
  </si>
  <si>
    <t>ŠKODA</t>
  </si>
  <si>
    <t>FABIA</t>
  </si>
  <si>
    <t>TMBEA25J9E3050045</t>
  </si>
  <si>
    <t>44 kW</t>
  </si>
  <si>
    <t>ZG 1531-EI</t>
  </si>
  <si>
    <t>1.6 TDI</t>
  </si>
  <si>
    <t>TMBJJ45J1B3101009</t>
  </si>
  <si>
    <t>C3</t>
  </si>
  <si>
    <t>VF7SXBHW6HT672218</t>
  </si>
  <si>
    <t>2017.</t>
  </si>
  <si>
    <t>ZG 4805-EI</t>
  </si>
  <si>
    <t>VF7LC9HXCAY560940</t>
  </si>
  <si>
    <t>ZG 3597-DK</t>
  </si>
  <si>
    <t>BERLINGO</t>
  </si>
  <si>
    <t>VF7GJ9HXC93439660</t>
  </si>
  <si>
    <t>ZG 2382-DU</t>
  </si>
  <si>
    <t>VOLKSWAGEN</t>
  </si>
  <si>
    <t>CADDY</t>
  </si>
  <si>
    <t>WV2ZZZ2KZ9X020918</t>
  </si>
  <si>
    <t>ZG 1654-DL</t>
  </si>
  <si>
    <t>VF7FCKFVC29000738</t>
  </si>
  <si>
    <t>ZG 2714-FE</t>
  </si>
  <si>
    <t>NEMO</t>
  </si>
  <si>
    <t>1.4I MULTISPACE</t>
  </si>
  <si>
    <t>VF7AJKFT0C8287582</t>
  </si>
  <si>
    <t>ZG 5490-FL</t>
  </si>
  <si>
    <t>osobno</t>
  </si>
  <si>
    <t>WV2ZZZ2KZEX146044</t>
  </si>
  <si>
    <t>WV2ZZZ2KZDX090385</t>
  </si>
  <si>
    <t>Napomena:</t>
  </si>
  <si>
    <t xml:space="preserve">      </t>
  </si>
  <si>
    <t>Marka</t>
  </si>
  <si>
    <t>Model</t>
  </si>
  <si>
    <t>Tip</t>
  </si>
  <si>
    <t>Br. šasije</t>
  </si>
  <si>
    <t>God. proizvodnje</t>
  </si>
  <si>
    <t>Teh. karakter. vozila</t>
  </si>
  <si>
    <t>Ugovara se puno kasko osiguranje bez odbitne franšize</t>
  </si>
  <si>
    <t>Osiguranik je u sustavu PDV-a</t>
  </si>
  <si>
    <t>Novonabavna vrijednost vozila je  iskazana s uključenim PDV-om</t>
  </si>
  <si>
    <t>DODATNI IZVORI OPASNOSTI</t>
  </si>
  <si>
    <t>UZV-aparati</t>
  </si>
  <si>
    <t>RTG-aparati</t>
  </si>
  <si>
    <t>Mamografi</t>
  </si>
  <si>
    <t>5.1. PREDMET OSIGURANJA: KOZARI BOK IX ODVOJAK 11 - Građevinski objekt masivne građe, ukupne površine 374 m2.  Godina izgradnje: 1980., godina rekonstrukcije 1995.</t>
  </si>
  <si>
    <t>6.1. PREDMET OSIGURANJA: POREČKA 7B/VUKOMEREC - Građevinski objekt masivne građe, ukupne površine 131 m2.  Godina izgradnje: 1985., rekonstrukcija 1994.</t>
  </si>
  <si>
    <t>7.1. PREDMET OSIGURANJA: ANTUNA VUGRINE 1/IVANJA REKA - Građevinski objekt masivne građe, ukupne površine 100 m2.  Godina izgradnje: 2016.</t>
  </si>
  <si>
    <t>8.1. PREDMET OSIGURANJA: ZDESLAVA TURIĆA 1/BOROVJE - Građevinski objekt masivne građe, ukupne površine 1.077,02 m2.  Godina izgradnje: 2006.</t>
  </si>
  <si>
    <t>07.08.</t>
  </si>
  <si>
    <t>06.11.</t>
  </si>
  <si>
    <t>11.11.</t>
  </si>
  <si>
    <t>13.11.</t>
  </si>
  <si>
    <t>29.11.</t>
  </si>
  <si>
    <t>03.12.</t>
  </si>
  <si>
    <t>05.12.</t>
  </si>
  <si>
    <t>06.12.</t>
  </si>
  <si>
    <t>24.03.</t>
  </si>
  <si>
    <t>30.03.</t>
  </si>
  <si>
    <t>26.08.</t>
  </si>
  <si>
    <t xml:space="preserve"> OSIGURANJE OD AUTOMOBILSKE ODGOVORNOSTI</t>
  </si>
  <si>
    <t>Tablica -  Osiguranje od automobilske odgovornosti</t>
  </si>
  <si>
    <t>Tablica - Kasko osiguranje vozila</t>
  </si>
  <si>
    <t xml:space="preserve"> KASKO OSIGURANJE VOZILA</t>
  </si>
  <si>
    <t>Naziv društva:</t>
  </si>
  <si>
    <t>Adresa i kućni broj:</t>
  </si>
  <si>
    <t>Mjesto:</t>
  </si>
  <si>
    <t>NKD:</t>
  </si>
  <si>
    <t>Način plaćanja premije</t>
  </si>
  <si>
    <t>obročno u 10 rata</t>
  </si>
  <si>
    <t>DOM ZDRAVLJA ZAGREB - ISTOK</t>
  </si>
  <si>
    <t>ŠVARCOVA 20</t>
  </si>
  <si>
    <t>10000 ZAGREB</t>
  </si>
  <si>
    <t>SVEUKUPNO PODRUČJE DUBRAVA (ST. 1. - 8.):</t>
  </si>
  <si>
    <t>SVEUKUPNO PODRUČJE MAKSIMIR (ST. 1. - 9.):</t>
  </si>
  <si>
    <t>SVEUKUPNO PODRUČJE SESVETE (ST. 1. - 9.):</t>
  </si>
  <si>
    <t>86.21 DJELATNOST OPĆE MEDICINSKE PRAKSE</t>
  </si>
  <si>
    <t>Svota osiguranja po štetnom događaju (HRK)</t>
  </si>
  <si>
    <t>Agregatni limit (HRK)</t>
  </si>
  <si>
    <t>2 A.       JAVNA ODGOVORNOST IZ DJELATNOSTI PREMA TREĆIM OSOBAMA</t>
  </si>
  <si>
    <t xml:space="preserve"> 2B.  OSIGURANJE OD PROFESIONALNE ODGOVORNOSTI </t>
  </si>
  <si>
    <t>UKUPNO ODGOVORNOST:</t>
  </si>
  <si>
    <t>SVEUKUPNO:</t>
  </si>
  <si>
    <t>UKUPNO OSIGURANJE MOTORNIH VOZILA:</t>
  </si>
  <si>
    <t>KASKO OSIGURANJE VOZILA</t>
  </si>
  <si>
    <t>OSIGURANJE OD AUTOMOBILSKE ODGOVORNOSTI</t>
  </si>
  <si>
    <t>OSIGURANJE OD PROFESIONALNE ODGOVORNOSTI</t>
  </si>
  <si>
    <t xml:space="preserve">OSIGURANJE OD ODGOVORNOSTI PREMA TREĆIM </t>
  </si>
  <si>
    <t>OSIGURANJE IMOVINE PODRUČJE SESVETE</t>
  </si>
  <si>
    <t>OSIGURANJE IMOVINE PODRUČJE MAKSIMIR</t>
  </si>
  <si>
    <t>OSIGURANJE IMOVINE PODRUČJE DUBRAVA</t>
  </si>
  <si>
    <t>REKAPITULACIJA PONUDE</t>
  </si>
  <si>
    <t>1. A  - OSIGURANJE IMOVINE</t>
  </si>
  <si>
    <t>1. B - OSIGURANJE IMOVINE</t>
  </si>
  <si>
    <t>1. C - OSIGURANJE IMOVINE</t>
  </si>
  <si>
    <t>1. D - OSIGURANJE IMOVINE</t>
  </si>
  <si>
    <t>1. A</t>
  </si>
  <si>
    <t>1. B</t>
  </si>
  <si>
    <t>1. C</t>
  </si>
  <si>
    <t>1. D</t>
  </si>
  <si>
    <t>2. B</t>
  </si>
  <si>
    <t>3. B</t>
  </si>
  <si>
    <t>UKUPNPO OSIGURANJE IMOVINE:</t>
  </si>
  <si>
    <t>ŠVARCOVA 20, ZAGREB</t>
  </si>
  <si>
    <t>Godina</t>
  </si>
  <si>
    <t>Iznos likvidacija</t>
  </si>
  <si>
    <t>Iznos isplata</t>
  </si>
  <si>
    <t>019 - OSTALA OSIGURANJA NEZGODE</t>
  </si>
  <si>
    <t>031 - OSIGURANJE CESTOVNIH VOZILA - KASKO</t>
  </si>
  <si>
    <t>081 - OSIGURANJE IMOVINE OD POŽARA I NEKIH DRUGIH OPASNOSTI</t>
  </si>
  <si>
    <t>099 - OSTALA OSIGURANJA IMOVINE</t>
  </si>
  <si>
    <t>101 - OBVEZ.OSIG.VLAS.ODN.KORISN.MOT.VOZ.OD ODG. ZA ŠTE.TREĆ.OSOB.</t>
  </si>
  <si>
    <t>109 - OSTALA OSIGURANJA OD AUTOMOBILSKE ODGOVORNOSTI</t>
  </si>
  <si>
    <t>131 - OSIGURANJE OD ODGOVORNOSTI IMOVINE</t>
  </si>
  <si>
    <t>Šifra i naziv EU skupine</t>
  </si>
  <si>
    <t>OSIGURANJE MOTORNIH VOZILA</t>
  </si>
  <si>
    <t>1.6 HDI</t>
  </si>
  <si>
    <t>2010.</t>
  </si>
  <si>
    <t>VR7EFYHYCKJ865249</t>
  </si>
  <si>
    <t>2019.</t>
  </si>
  <si>
    <t>17.12.</t>
  </si>
  <si>
    <t>teretno N1</t>
  </si>
  <si>
    <t>NDM</t>
  </si>
  <si>
    <t>75 kW</t>
  </si>
  <si>
    <t>2014.</t>
  </si>
  <si>
    <t>2015.</t>
  </si>
  <si>
    <t>2013.</t>
  </si>
  <si>
    <t>2007.</t>
  </si>
  <si>
    <t>2008.</t>
  </si>
  <si>
    <t>54 kW</t>
  </si>
  <si>
    <t>73 kW</t>
  </si>
  <si>
    <t>55 kW</t>
  </si>
  <si>
    <t>66 kW</t>
  </si>
  <si>
    <t>75kW</t>
  </si>
  <si>
    <t>ZG 6909-GJ</t>
  </si>
  <si>
    <t>ZG 1566-EZ</t>
  </si>
  <si>
    <t>ZG 7259-GL</t>
  </si>
  <si>
    <t>ZG 6862-HN</t>
  </si>
  <si>
    <t>Laboratorijski tehničari</t>
  </si>
  <si>
    <t>UKUPNO</t>
  </si>
  <si>
    <t>15+16</t>
  </si>
  <si>
    <t>2016.</t>
  </si>
  <si>
    <t>2018.</t>
  </si>
  <si>
    <t>ZG 6507-IN</t>
  </si>
  <si>
    <t>2021.</t>
  </si>
  <si>
    <t>22.02.</t>
  </si>
  <si>
    <t>VR7EFYHT2MJ926828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</si>
  <si>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</si>
  <si>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</si>
  <si>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</si>
  <si>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</si>
  <si>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</si>
  <si>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</si>
  <si>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</si>
  <si>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</si>
  <si>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</si>
  <si>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</si>
  <si>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1.6i</t>
  </si>
  <si>
    <t>1.4i</t>
  </si>
  <si>
    <t>1.2i</t>
  </si>
  <si>
    <t>FEEL BLUE 1.6 HDI</t>
  </si>
  <si>
    <t>BUSINESS M LIVE PACK 1.5 BHDI</t>
  </si>
  <si>
    <t>BUSINESS XL LIVE PACK 1.5 BHDI</t>
  </si>
  <si>
    <t>BUSSINEESS M LIVE PACK 1.5 BHDI</t>
  </si>
  <si>
    <t>7.1. PREDMET OSIGURANJA: AUGUSTA ŠENOE 30/VUGROVEC - Građevinski objekt masivne građe, ukupne površine 70,70 m2.  Godina izgradnje: 1970.</t>
  </si>
  <si>
    <t>9.1. PREDMET OSIGURANJA: LADISLACA ŠABANA 18-22/JELKOVEC - Građevinski objekt masivne građe, ukupne površine 525,47 m2.  Godina izgradnje: 2012.</t>
  </si>
  <si>
    <t>SVEUKUPNO PODRUČJE PEŠĆENICA (ST. 1. - 9.):</t>
  </si>
  <si>
    <t>PODRUČJE PEŠĆENICA, MJESTA PREMA OPISU</t>
  </si>
  <si>
    <t>OSIGURANJE IMOVINE PODRUČJE PEŠĆENICA</t>
  </si>
  <si>
    <t>8.1. PREDMET OSIGURANJA: TRG ANTUNA MIHANOVIĆA 3/DUBEC - Građevinski objekt masivne građe, ukupne površine 284 m2.  Godina izgradnje: 1997.</t>
  </si>
  <si>
    <t>4.1. PREDMET OSIGURANJA: REBAR 33/KOZJAK- Građevinski objekt masivne građe, ukupne površine 718 m2.  Godina izgradnje: 1979.</t>
  </si>
  <si>
    <t>5.1. PREDMET OSIGURANJA: KOSA 1 - Građevinski objekt masivne građe, ukupne površine791 m2.  Godina izgradnje: 1982.</t>
  </si>
  <si>
    <t>7.1. PREDMET OSIGURANJA: VINEC 1 - Građevinski objekt masivne građe, ukupne površine 393 m2.  Godina izgradnje: 1982.</t>
  </si>
  <si>
    <t>2. A</t>
  </si>
  <si>
    <t>3. A</t>
  </si>
  <si>
    <t>2020.</t>
  </si>
  <si>
    <t>1.2. PREDMET OSIGURANJA: Medicinska oprema, prema poslovnim knjigama (iskazana nabavna vrijednost na 31.12.2022.)</t>
  </si>
  <si>
    <t>2.2. PREDMET OSIGURANJA: Medicinska oprema, prema poslovnim knjigama (iskazana nabavna vrijednost na 31.12.2022.)</t>
  </si>
  <si>
    <t>3.2. PREDMET OSIGURANJA: Medicinska oprema, prema poslovnim knjigama (iskazana nabavna vrijednost na 31.12.2022.)</t>
  </si>
  <si>
    <t>5.2. PREDMET OSIGURANJA: Medicinska oprema, prema poslovnim knjigama (iskazana nabavna vrijednost na 31.12.2022.)</t>
  </si>
  <si>
    <t>6.2. PREDMET OSIGURANJA: Medicinska oprema, prema poslovnim knjigama (iskazana nabavna vrijednost na 31.12.2022.)</t>
  </si>
  <si>
    <t>7.2. PREDMET OSIGURANJA: Medicinska oprema, prema poslovnim knjigama (iskazana nabavna vrijednost na 31.12.2022.)</t>
  </si>
  <si>
    <t>8.2. PREDMET OSIGURANJA: Medicinska oprema, prema poslovnim knjigama (iskazana nabavna vrijednost na 31.12.2022.)</t>
  </si>
  <si>
    <t>Premija osiguranja (EUR)</t>
  </si>
  <si>
    <t>Svota osiguranja (EUR)</t>
  </si>
  <si>
    <t>4.2. PREDMET OSIGURANJA: Medicinska oprema, prema poslovnim knjigama (iskazana nabavna vrijednost na 31.12.2022.)</t>
  </si>
  <si>
    <t>1.2. PREDMET OSIGURANJA: NINSKA 10  Medicinska oprema, prema poslovnim knjigama (iskazana nabavna vrijednost na 31.12.2022.)</t>
  </si>
  <si>
    <t>1.4. PREDMET OSIGURANJA: NINSKA 16  Medicinska oprema, prema poslovnim knjigama (iskazana nabavna vrijednost na 31.12.2022.)</t>
  </si>
  <si>
    <t>9.2. PREDMET OSIGURANJA: Medicinska oprema, prema poslovnim knjigama (iskazana nabavna vrijednost na 31.12.2022.)</t>
  </si>
  <si>
    <t>UKUPAN PRIHOD U 2022.:</t>
  </si>
  <si>
    <t>2022.</t>
  </si>
  <si>
    <t>14.</t>
  </si>
  <si>
    <t>15.</t>
  </si>
  <si>
    <t>16.</t>
  </si>
  <si>
    <t>61 kW</t>
  </si>
  <si>
    <t>ZG 4075-IV</t>
  </si>
  <si>
    <t>ZG 7683-JC</t>
  </si>
  <si>
    <t>ZG 7643-JC</t>
  </si>
  <si>
    <t>VF7SXHMRVNT623837</t>
  </si>
  <si>
    <t>29.09.</t>
  </si>
  <si>
    <t>VF7SXHMRVNT680512</t>
  </si>
  <si>
    <t>15.02.</t>
  </si>
  <si>
    <t>VF7SXHMRVNT680509</t>
  </si>
  <si>
    <t>Godišnja premija s 10% poreza (eura)</t>
  </si>
  <si>
    <t>Novonabavna vrijednost (eura)</t>
  </si>
  <si>
    <t>Premija auto nezgode</t>
  </si>
  <si>
    <t>Ukupna premija  (eura)</t>
  </si>
  <si>
    <t>Vrijednost je iskazana u eurima.</t>
  </si>
  <si>
    <t>9.1. PREDMET OSIGURANJA: ŽITNJAK 59 - Građevinski objekt masivne građe, ukupne površine 470 m2.  Godina izgradnje: 2020.</t>
  </si>
  <si>
    <t>Osigurane svote za osiguranje vozača i putnika u vozilu iznose:   smrt uslijed nezgode (40.000,00 kn) 5.308,91 €</t>
  </si>
  <si>
    <t>trajni invaliditet      (80.000,00 kn) 10.617,82 €</t>
  </si>
  <si>
    <t>UKUPNO OSIGURANJE OD ODGOVORNOSTI:</t>
  </si>
  <si>
    <t>za vozila - plaćanje odjednom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</si>
</sst>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\ &quot;kn&quot;"/>
    <numFmt numFmtId="165" formatCode="_-* #,##0.00\ [$kn-41A]_-;\-* #,##0.00\ [$kn-41A]_-;_-* &quot;-&quot;??\ [$kn-41A]_-;_-@_-"/>
    <numFmt numFmtId="166" formatCode="#,##0_ ;\-#,##0\ "/>
    <numFmt numFmtId="167" formatCode="0.000"/>
    <numFmt numFmtId="168" formatCode="#,##0.00\ [$€-1]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0"/>
      <color theme="1"/>
      <name val="Book Antiqua"/>
      <family val="2"/>
      <charset val="238"/>
    </font>
    <font>
      <b/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0F4FA"/>
        <bgColor rgb="FFF0F4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0F4FA"/>
      </patternFill>
    </fill>
  </fills>
  <borders count="19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medium">
        <color rgb="FF000000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medium">
        <color rgb="FF000000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medium">
        <color rgb="FF000000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rgb="FF000000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/>
      <bottom style="thin">
        <color rgb="FF979991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hair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979991"/>
      </right>
      <top style="medium">
        <color rgb="FF000000"/>
      </top>
      <bottom/>
      <diagonal/>
    </border>
    <border>
      <left style="medium">
        <color rgb="FF000000"/>
      </left>
      <right style="thin">
        <color rgb="FF979991"/>
      </right>
      <top/>
      <bottom/>
      <diagonal/>
    </border>
    <border>
      <left style="medium">
        <color rgb="FF000000"/>
      </left>
      <right style="thin">
        <color rgb="FF979991"/>
      </right>
      <top/>
      <bottom style="medium">
        <color rgb="FF000000"/>
      </bottom>
      <diagonal/>
    </border>
    <border>
      <left style="medium">
        <color rgb="FF000000"/>
      </left>
      <right style="thin">
        <color rgb="FF979991"/>
      </right>
      <top/>
      <bottom style="medium">
        <color indexed="64"/>
      </bottom>
      <diagonal/>
    </border>
    <border>
      <left style="hair">
        <color auto="1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979991"/>
      </right>
      <top style="thin">
        <color indexed="64"/>
      </top>
      <bottom/>
      <diagonal/>
    </border>
    <border>
      <left style="thin">
        <color rgb="FF979991"/>
      </left>
      <right/>
      <top style="thin">
        <color indexed="64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indexed="64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3" fillId="5" borderId="0" applyNumberFormat="0" applyBorder="0" applyAlignment="0" applyProtection="0"/>
    <xf numFmtId="0" fontId="13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9" fontId="13" fillId="0" borderId="0" applyFont="0" applyFill="0" applyBorder="0" applyAlignment="0" applyProtection="0"/>
    <xf numFmtId="0" fontId="32" fillId="0" borderId="0"/>
    <xf numFmtId="44" fontId="13" fillId="0" borderId="0" applyFont="0" applyFill="0" applyBorder="0" applyAlignment="0" applyProtection="0"/>
  </cellStyleXfs>
  <cellXfs count="536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6" fillId="0" borderId="0" xfId="0" applyFont="1"/>
    <xf numFmtId="0" fontId="2" fillId="0" borderId="0" xfId="0" applyFont="1" applyAlignment="1">
      <alignment horizontal="center"/>
    </xf>
    <xf numFmtId="0" fontId="13" fillId="0" borderId="7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0" xfId="4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3" borderId="36" xfId="4" applyFont="1" applyFill="1" applyBorder="1" applyAlignment="1">
      <alignment horizontal="center" vertical="center"/>
    </xf>
    <xf numFmtId="0" fontId="29" fillId="3" borderId="36" xfId="4" applyFont="1" applyFill="1" applyBorder="1" applyAlignment="1">
      <alignment horizontal="left" vertical="center"/>
    </xf>
    <xf numFmtId="0" fontId="29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left" vertical="center"/>
    </xf>
    <xf numFmtId="0" fontId="29" fillId="3" borderId="39" xfId="4" applyFont="1" applyFill="1" applyBorder="1" applyAlignment="1">
      <alignment horizontal="center" vertical="center"/>
    </xf>
    <xf numFmtId="0" fontId="29" fillId="3" borderId="39" xfId="4" applyFont="1" applyFill="1" applyBorder="1" applyAlignment="1">
      <alignment horizontal="left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left" vertical="center"/>
    </xf>
    <xf numFmtId="0" fontId="23" fillId="3" borderId="93" xfId="4" applyFont="1" applyFill="1" applyBorder="1" applyAlignment="1">
      <alignment horizontal="center" vertical="center"/>
    </xf>
    <xf numFmtId="0" fontId="23" fillId="3" borderId="93" xfId="4" applyFont="1" applyFill="1" applyBorder="1" applyAlignment="1">
      <alignment horizontal="left" vertical="center"/>
    </xf>
    <xf numFmtId="0" fontId="23" fillId="3" borderId="36" xfId="4" applyFont="1" applyFill="1" applyBorder="1" applyAlignment="1">
      <alignment horizontal="center" vertical="center"/>
    </xf>
    <xf numFmtId="0" fontId="23" fillId="3" borderId="36" xfId="4" applyFont="1" applyFill="1" applyBorder="1" applyAlignment="1">
      <alignment horizontal="left" vertical="center"/>
    </xf>
    <xf numFmtId="164" fontId="3" fillId="0" borderId="0" xfId="3" applyNumberForma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0" xfId="3" applyFill="1" applyBorder="1" applyAlignment="1"/>
    <xf numFmtId="0" fontId="19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3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32" fillId="0" borderId="0" xfId="10"/>
    <xf numFmtId="0" fontId="4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6" fillId="0" borderId="0" xfId="0" applyFont="1"/>
    <xf numFmtId="0" fontId="20" fillId="2" borderId="73" xfId="1" applyFont="1" applyFill="1" applyBorder="1" applyAlignment="1">
      <alignment horizontal="center" vertical="center" wrapText="1"/>
    </xf>
    <xf numFmtId="0" fontId="20" fillId="2" borderId="74" xfId="1" applyFont="1" applyFill="1" applyBorder="1" applyAlignment="1">
      <alignment horizontal="center" vertical="center" wrapText="1"/>
    </xf>
    <xf numFmtId="0" fontId="20" fillId="2" borderId="75" xfId="1" applyFont="1" applyFill="1" applyBorder="1" applyAlignment="1">
      <alignment horizontal="center" vertical="center" wrapText="1"/>
    </xf>
    <xf numFmtId="0" fontId="20" fillId="2" borderId="79" xfId="1" applyFont="1" applyFill="1" applyBorder="1" applyAlignment="1">
      <alignment horizontal="center" vertical="center" wrapText="1"/>
    </xf>
    <xf numFmtId="0" fontId="21" fillId="3" borderId="76" xfId="1" applyFont="1" applyFill="1" applyBorder="1" applyAlignment="1">
      <alignment horizontal="center" vertical="center" wrapText="1"/>
    </xf>
    <xf numFmtId="0" fontId="21" fillId="3" borderId="77" xfId="1" applyFont="1" applyFill="1" applyBorder="1" applyAlignment="1">
      <alignment horizontal="center" vertical="center" wrapText="1"/>
    </xf>
    <xf numFmtId="0" fontId="21" fillId="3" borderId="78" xfId="1" applyFont="1" applyFill="1" applyBorder="1" applyAlignment="1">
      <alignment horizontal="center" vertical="center" wrapText="1"/>
    </xf>
    <xf numFmtId="0" fontId="21" fillId="3" borderId="80" xfId="1" applyFont="1" applyFill="1" applyBorder="1" applyAlignment="1">
      <alignment horizontal="center" vertical="center" wrapText="1"/>
    </xf>
    <xf numFmtId="0" fontId="22" fillId="0" borderId="61" xfId="1" applyFont="1" applyBorder="1" applyAlignment="1">
      <alignment horizontal="center" vertical="center"/>
    </xf>
    <xf numFmtId="0" fontId="24" fillId="4" borderId="118" xfId="1" applyFont="1" applyFill="1" applyBorder="1" applyAlignment="1">
      <alignment horizontal="center" vertical="center"/>
    </xf>
    <xf numFmtId="0" fontId="24" fillId="4" borderId="118" xfId="1" applyFont="1" applyFill="1" applyBorder="1" applyAlignment="1">
      <alignment horizontal="center" vertical="center" wrapText="1"/>
    </xf>
    <xf numFmtId="0" fontId="24" fillId="0" borderId="118" xfId="1" applyFont="1" applyBorder="1" applyAlignment="1">
      <alignment horizontal="center" vertical="center"/>
    </xf>
    <xf numFmtId="14" fontId="24" fillId="0" borderId="118" xfId="1" applyNumberFormat="1" applyFont="1" applyBorder="1" applyAlignment="1">
      <alignment horizontal="center" vertical="center"/>
    </xf>
    <xf numFmtId="9" fontId="24" fillId="0" borderId="119" xfId="0" applyNumberFormat="1" applyFont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 wrapText="1"/>
    </xf>
    <xf numFmtId="0" fontId="24" fillId="0" borderId="60" xfId="1" applyFont="1" applyBorder="1" applyAlignment="1">
      <alignment horizontal="center" vertical="center"/>
    </xf>
    <xf numFmtId="49" fontId="24" fillId="0" borderId="60" xfId="1" applyNumberFormat="1" applyFont="1" applyBorder="1" applyAlignment="1">
      <alignment horizontal="center" vertical="center"/>
    </xf>
    <xf numFmtId="14" fontId="24" fillId="0" borderId="60" xfId="1" applyNumberFormat="1" applyFont="1" applyBorder="1" applyAlignment="1">
      <alignment horizontal="center" vertical="center"/>
    </xf>
    <xf numFmtId="9" fontId="24" fillId="0" borderId="62" xfId="0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 wrapText="1"/>
    </xf>
    <xf numFmtId="0" fontId="25" fillId="0" borderId="60" xfId="1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7" fillId="3" borderId="0" xfId="0" applyFont="1" applyFill="1"/>
    <xf numFmtId="0" fontId="24" fillId="10" borderId="60" xfId="1" applyFont="1" applyFill="1" applyBorder="1" applyAlignment="1">
      <alignment horizontal="center" vertical="center"/>
    </xf>
    <xf numFmtId="0" fontId="24" fillId="10" borderId="60" xfId="1" applyFont="1" applyFill="1" applyBorder="1" applyAlignment="1">
      <alignment horizontal="center" vertical="center" wrapText="1"/>
    </xf>
    <xf numFmtId="0" fontId="24" fillId="3" borderId="60" xfId="1" applyFont="1" applyFill="1" applyBorder="1" applyAlignment="1">
      <alignment horizontal="center" vertical="center"/>
    </xf>
    <xf numFmtId="49" fontId="24" fillId="3" borderId="60" xfId="1" applyNumberFormat="1" applyFont="1" applyFill="1" applyBorder="1" applyAlignment="1">
      <alignment horizontal="center" vertical="center"/>
    </xf>
    <xf numFmtId="0" fontId="25" fillId="3" borderId="60" xfId="1" applyFont="1" applyFill="1" applyBorder="1" applyAlignment="1">
      <alignment horizontal="center" vertical="center"/>
    </xf>
    <xf numFmtId="14" fontId="24" fillId="3" borderId="60" xfId="1" applyNumberFormat="1" applyFont="1" applyFill="1" applyBorder="1" applyAlignment="1">
      <alignment horizontal="center" vertical="center"/>
    </xf>
    <xf numFmtId="9" fontId="24" fillId="3" borderId="6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" fontId="1" fillId="0" borderId="0" xfId="0" applyNumberFormat="1" applyFont="1"/>
    <xf numFmtId="4" fontId="13" fillId="0" borderId="0" xfId="0" applyNumberFormat="1" applyFont="1"/>
    <xf numFmtId="4" fontId="15" fillId="0" borderId="0" xfId="0" applyNumberFormat="1" applyFont="1"/>
    <xf numFmtId="4" fontId="13" fillId="0" borderId="0" xfId="0" applyNumberFormat="1" applyFont="1" applyAlignment="1">
      <alignment horizontal="left" vertical="top"/>
    </xf>
    <xf numFmtId="4" fontId="28" fillId="0" borderId="0" xfId="0" applyNumberFormat="1" applyFont="1"/>
    <xf numFmtId="0" fontId="24" fillId="0" borderId="123" xfId="1" applyFont="1" applyBorder="1" applyAlignment="1">
      <alignment horizontal="center" vertical="center"/>
    </xf>
    <xf numFmtId="167" fontId="1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4" fillId="0" borderId="124" xfId="1" applyFont="1" applyBorder="1" applyAlignment="1">
      <alignment horizontal="center" vertical="center"/>
    </xf>
    <xf numFmtId="14" fontId="24" fillId="0" borderId="124" xfId="1" applyNumberFormat="1" applyFont="1" applyBorder="1" applyAlignment="1">
      <alignment horizontal="center" vertical="center"/>
    </xf>
    <xf numFmtId="9" fontId="24" fillId="0" borderId="125" xfId="0" applyNumberFormat="1" applyFont="1" applyBorder="1" applyAlignment="1">
      <alignment horizontal="center" vertical="center"/>
    </xf>
    <xf numFmtId="49" fontId="24" fillId="0" borderId="124" xfId="1" applyNumberFormat="1" applyFont="1" applyBorder="1" applyAlignment="1">
      <alignment horizontal="center" vertical="center" wrapText="1"/>
    </xf>
    <xf numFmtId="0" fontId="16" fillId="0" borderId="118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4" fontId="24" fillId="0" borderId="63" xfId="0" applyNumberFormat="1" applyFont="1" applyBorder="1" applyAlignment="1">
      <alignment horizontal="center" vertical="center"/>
    </xf>
    <xf numFmtId="4" fontId="24" fillId="0" borderId="64" xfId="0" applyNumberFormat="1" applyFont="1" applyBorder="1" applyAlignment="1">
      <alignment horizontal="center" vertical="center"/>
    </xf>
    <xf numFmtId="4" fontId="24" fillId="0" borderId="120" xfId="0" applyNumberFormat="1" applyFont="1" applyBorder="1" applyAlignment="1">
      <alignment horizontal="center" vertical="center"/>
    </xf>
    <xf numFmtId="4" fontId="24" fillId="0" borderId="121" xfId="0" applyNumberFormat="1" applyFont="1" applyBorder="1" applyAlignment="1">
      <alignment horizontal="center" vertical="center"/>
    </xf>
    <xf numFmtId="4" fontId="24" fillId="3" borderId="63" xfId="0" applyNumberFormat="1" applyFont="1" applyFill="1" applyBorder="1" applyAlignment="1">
      <alignment horizontal="center" vertical="center"/>
    </xf>
    <xf numFmtId="4" fontId="24" fillId="3" borderId="64" xfId="0" applyNumberFormat="1" applyFont="1" applyFill="1" applyBorder="1" applyAlignment="1">
      <alignment horizontal="center" vertical="center"/>
    </xf>
    <xf numFmtId="4" fontId="24" fillId="0" borderId="126" xfId="0" applyNumberFormat="1" applyFont="1" applyBorder="1" applyAlignment="1">
      <alignment horizontal="center" vertical="center"/>
    </xf>
    <xf numFmtId="4" fontId="24" fillId="0" borderId="125" xfId="0" applyNumberFormat="1" applyFont="1" applyBorder="1" applyAlignment="1">
      <alignment horizontal="center" vertical="center"/>
    </xf>
    <xf numFmtId="4" fontId="15" fillId="0" borderId="70" xfId="0" applyNumberFormat="1" applyFont="1" applyBorder="1" applyAlignment="1">
      <alignment horizontal="center" vertical="center"/>
    </xf>
    <xf numFmtId="4" fontId="15" fillId="0" borderId="7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84" xfId="0" applyFont="1" applyBorder="1" applyAlignment="1">
      <alignment vertical="center"/>
    </xf>
    <xf numFmtId="0" fontId="13" fillId="0" borderId="85" xfId="0" applyFont="1" applyBorder="1" applyAlignment="1">
      <alignment vertical="center"/>
    </xf>
    <xf numFmtId="0" fontId="34" fillId="6" borderId="36" xfId="4" applyFont="1" applyFill="1" applyBorder="1" applyAlignment="1">
      <alignment horizontal="left" vertical="center"/>
    </xf>
    <xf numFmtId="0" fontId="23" fillId="7" borderId="36" xfId="4" applyFont="1" applyFill="1" applyBorder="1" applyAlignment="1">
      <alignment horizontal="center" vertical="center"/>
    </xf>
    <xf numFmtId="0" fontId="35" fillId="0" borderId="36" xfId="4" applyFont="1" applyBorder="1" applyAlignment="1">
      <alignment horizontal="center" vertical="center"/>
    </xf>
    <xf numFmtId="0" fontId="36" fillId="0" borderId="0" xfId="4" applyFont="1" applyAlignment="1">
      <alignment horizontal="left" vertical="center" wrapText="1"/>
    </xf>
    <xf numFmtId="165" fontId="23" fillId="0" borderId="0" xfId="4" applyNumberFormat="1" applyFont="1" applyAlignment="1">
      <alignment horizontal="center" vertical="center"/>
    </xf>
    <xf numFmtId="0" fontId="34" fillId="6" borderId="36" xfId="4" applyFont="1" applyFill="1" applyBorder="1" applyAlignment="1">
      <alignment horizontal="left" vertical="center" wrapText="1"/>
    </xf>
    <xf numFmtId="166" fontId="23" fillId="7" borderId="36" xfId="4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68" xfId="0" applyFont="1" applyBorder="1" applyAlignment="1">
      <alignment vertical="top"/>
    </xf>
    <xf numFmtId="0" fontId="13" fillId="0" borderId="68" xfId="0" applyFont="1" applyBorder="1"/>
    <xf numFmtId="0" fontId="13" fillId="0" borderId="0" xfId="0" applyFont="1" applyAlignment="1">
      <alignment horizontal="left" vertical="center"/>
    </xf>
    <xf numFmtId="0" fontId="16" fillId="0" borderId="133" xfId="1" applyFont="1" applyBorder="1" applyAlignment="1">
      <alignment horizontal="center" vertical="center"/>
    </xf>
    <xf numFmtId="0" fontId="21" fillId="3" borderId="139" xfId="1" applyFont="1" applyFill="1" applyBorder="1" applyAlignment="1">
      <alignment horizontal="center" vertical="center" wrapText="1"/>
    </xf>
    <xf numFmtId="0" fontId="21" fillId="3" borderId="140" xfId="1" applyFont="1" applyFill="1" applyBorder="1" applyAlignment="1">
      <alignment horizontal="center" vertical="center" wrapText="1"/>
    </xf>
    <xf numFmtId="0" fontId="21" fillId="3" borderId="141" xfId="1" applyFont="1" applyFill="1" applyBorder="1" applyAlignment="1">
      <alignment horizontal="center" vertical="center" wrapText="1"/>
    </xf>
    <xf numFmtId="0" fontId="20" fillId="2" borderId="142" xfId="1" applyFont="1" applyFill="1" applyBorder="1" applyAlignment="1">
      <alignment horizontal="center" vertical="center" wrapText="1"/>
    </xf>
    <xf numFmtId="0" fontId="20" fillId="2" borderId="143" xfId="1" applyFont="1" applyFill="1" applyBorder="1" applyAlignment="1">
      <alignment horizontal="center" vertical="center" wrapText="1"/>
    </xf>
    <xf numFmtId="0" fontId="20" fillId="2" borderId="144" xfId="1" applyFont="1" applyFill="1" applyBorder="1" applyAlignment="1">
      <alignment horizontal="center" vertical="center" wrapText="1"/>
    </xf>
    <xf numFmtId="0" fontId="20" fillId="2" borderId="145" xfId="1" applyFont="1" applyFill="1" applyBorder="1" applyAlignment="1">
      <alignment horizontal="center" vertical="center" wrapText="1"/>
    </xf>
    <xf numFmtId="0" fontId="24" fillId="4" borderId="139" xfId="1" applyFont="1" applyFill="1" applyBorder="1" applyAlignment="1">
      <alignment horizontal="center" vertical="center"/>
    </xf>
    <xf numFmtId="0" fontId="24" fillId="4" borderId="139" xfId="1" applyFont="1" applyFill="1" applyBorder="1" applyAlignment="1">
      <alignment horizontal="center" vertical="center" wrapText="1"/>
    </xf>
    <xf numFmtId="0" fontId="24" fillId="0" borderId="139" xfId="1" applyFont="1" applyBorder="1" applyAlignment="1">
      <alignment horizontal="center" vertical="center"/>
    </xf>
    <xf numFmtId="49" fontId="24" fillId="0" borderId="139" xfId="1" applyNumberFormat="1" applyFont="1" applyBorder="1" applyAlignment="1">
      <alignment horizontal="center" vertical="center" wrapText="1"/>
    </xf>
    <xf numFmtId="14" fontId="24" fillId="0" borderId="139" xfId="1" applyNumberFormat="1" applyFont="1" applyBorder="1" applyAlignment="1">
      <alignment horizontal="center" vertical="center"/>
    </xf>
    <xf numFmtId="0" fontId="25" fillId="0" borderId="157" xfId="0" applyFont="1" applyBorder="1" applyAlignment="1">
      <alignment horizontal="center" vertical="center"/>
    </xf>
    <xf numFmtId="4" fontId="24" fillId="0" borderId="76" xfId="0" applyNumberFormat="1" applyFont="1" applyBorder="1" applyAlignment="1">
      <alignment horizontal="center" vertical="center"/>
    </xf>
    <xf numFmtId="4" fontId="24" fillId="0" borderId="158" xfId="0" applyNumberFormat="1" applyFont="1" applyBorder="1" applyAlignment="1">
      <alignment horizontal="center" vertical="center"/>
    </xf>
    <xf numFmtId="0" fontId="25" fillId="0" borderId="77" xfId="0" applyFont="1" applyBorder="1" applyAlignment="1">
      <alignment horizontal="center" vertical="center"/>
    </xf>
    <xf numFmtId="9" fontId="24" fillId="0" borderId="78" xfId="0" applyNumberFormat="1" applyFont="1" applyBorder="1" applyAlignment="1">
      <alignment horizontal="center" vertical="center"/>
    </xf>
    <xf numFmtId="49" fontId="24" fillId="0" borderId="118" xfId="1" applyNumberFormat="1" applyFont="1" applyBorder="1" applyAlignment="1">
      <alignment horizontal="center" vertical="center" wrapText="1"/>
    </xf>
    <xf numFmtId="49" fontId="24" fillId="0" borderId="60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3" borderId="159" xfId="4" applyFill="1" applyBorder="1" applyAlignment="1">
      <alignment horizontal="center" vertical="center"/>
    </xf>
    <xf numFmtId="0" fontId="23" fillId="3" borderId="159" xfId="4" applyFont="1" applyFill="1" applyBorder="1" applyAlignment="1">
      <alignment horizontal="center" vertical="center"/>
    </xf>
    <xf numFmtId="0" fontId="23" fillId="3" borderId="159" xfId="4" applyFont="1" applyFill="1" applyBorder="1" applyAlignment="1">
      <alignment horizontal="left" vertical="center"/>
    </xf>
    <xf numFmtId="0" fontId="28" fillId="11" borderId="100" xfId="0" applyFont="1" applyFill="1" applyBorder="1" applyAlignment="1">
      <alignment horizontal="center" vertical="center"/>
    </xf>
    <xf numFmtId="0" fontId="15" fillId="11" borderId="170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/>
    <xf numFmtId="0" fontId="39" fillId="8" borderId="110" xfId="10" applyFont="1" applyFill="1" applyBorder="1" applyAlignment="1">
      <alignment horizontal="left" vertical="center" wrapText="1"/>
    </xf>
    <xf numFmtId="4" fontId="39" fillId="9" borderId="110" xfId="10" applyNumberFormat="1" applyFont="1" applyFill="1" applyBorder="1" applyAlignment="1">
      <alignment horizontal="center" vertical="center" wrapText="1"/>
    </xf>
    <xf numFmtId="4" fontId="39" fillId="9" borderId="111" xfId="10" applyNumberFormat="1" applyFont="1" applyFill="1" applyBorder="1" applyAlignment="1">
      <alignment horizontal="center" vertical="center" wrapText="1"/>
    </xf>
    <xf numFmtId="0" fontId="39" fillId="8" borderId="112" xfId="10" applyFont="1" applyFill="1" applyBorder="1" applyAlignment="1">
      <alignment horizontal="left" vertical="center" wrapText="1"/>
    </xf>
    <xf numFmtId="4" fontId="39" fillId="9" borderId="112" xfId="10" applyNumberFormat="1" applyFont="1" applyFill="1" applyBorder="1" applyAlignment="1">
      <alignment horizontal="center" vertical="center" wrapText="1"/>
    </xf>
    <xf numFmtId="4" fontId="39" fillId="9" borderId="113" xfId="10" applyNumberFormat="1" applyFont="1" applyFill="1" applyBorder="1" applyAlignment="1">
      <alignment horizontal="center" vertical="center" wrapText="1"/>
    </xf>
    <xf numFmtId="0" fontId="39" fillId="8" borderId="114" xfId="10" applyFont="1" applyFill="1" applyBorder="1" applyAlignment="1">
      <alignment horizontal="left" vertical="center" wrapText="1"/>
    </xf>
    <xf numFmtId="4" fontId="39" fillId="9" borderId="114" xfId="10" applyNumberFormat="1" applyFont="1" applyFill="1" applyBorder="1" applyAlignment="1">
      <alignment horizontal="center" vertical="center" wrapText="1"/>
    </xf>
    <xf numFmtId="4" fontId="39" fillId="9" borderId="115" xfId="10" applyNumberFormat="1" applyFont="1" applyFill="1" applyBorder="1" applyAlignment="1">
      <alignment horizontal="center" vertical="center" wrapText="1"/>
    </xf>
    <xf numFmtId="4" fontId="39" fillId="9" borderId="116" xfId="10" applyNumberFormat="1" applyFont="1" applyFill="1" applyBorder="1" applyAlignment="1">
      <alignment horizontal="center" vertical="center" wrapText="1"/>
    </xf>
    <xf numFmtId="4" fontId="39" fillId="9" borderId="117" xfId="10" applyNumberFormat="1" applyFont="1" applyFill="1" applyBorder="1" applyAlignment="1">
      <alignment horizontal="center" vertical="center" wrapText="1"/>
    </xf>
    <xf numFmtId="0" fontId="39" fillId="8" borderId="109" xfId="10" applyFont="1" applyFill="1" applyBorder="1" applyAlignment="1">
      <alignment horizontal="left" vertical="center" wrapText="1"/>
    </xf>
    <xf numFmtId="4" fontId="39" fillId="9" borderId="109" xfId="10" applyNumberFormat="1" applyFont="1" applyFill="1" applyBorder="1" applyAlignment="1">
      <alignment horizontal="center" vertical="center" wrapText="1"/>
    </xf>
    <xf numFmtId="4" fontId="39" fillId="9" borderId="146" xfId="10" applyNumberFormat="1" applyFont="1" applyFill="1" applyBorder="1" applyAlignment="1">
      <alignment horizontal="center" vertical="center" wrapText="1"/>
    </xf>
    <xf numFmtId="0" fontId="38" fillId="12" borderId="147" xfId="10" applyFont="1" applyFill="1" applyBorder="1" applyAlignment="1">
      <alignment horizontal="center" vertical="center" wrapText="1"/>
    </xf>
    <xf numFmtId="0" fontId="38" fillId="12" borderId="148" xfId="10" applyFont="1" applyFill="1" applyBorder="1" applyAlignment="1">
      <alignment horizontal="center" vertical="center" wrapText="1"/>
    </xf>
    <xf numFmtId="0" fontId="38" fillId="12" borderId="149" xfId="10" applyFont="1" applyFill="1" applyBorder="1" applyAlignment="1">
      <alignment horizontal="center" vertical="center" wrapText="1"/>
    </xf>
    <xf numFmtId="0" fontId="39" fillId="11" borderId="150" xfId="10" applyFont="1" applyFill="1" applyBorder="1" applyAlignment="1">
      <alignment vertical="center"/>
    </xf>
    <xf numFmtId="4" fontId="38" fillId="11" borderId="151" xfId="10" applyNumberFormat="1" applyFont="1" applyFill="1" applyBorder="1" applyAlignment="1">
      <alignment horizontal="center" vertical="center"/>
    </xf>
    <xf numFmtId="4" fontId="38" fillId="11" borderId="152" xfId="10" applyNumberFormat="1" applyFont="1" applyFill="1" applyBorder="1" applyAlignment="1">
      <alignment horizontal="center" vertical="center"/>
    </xf>
    <xf numFmtId="0" fontId="39" fillId="8" borderId="173" xfId="10" applyFont="1" applyFill="1" applyBorder="1" applyAlignment="1">
      <alignment horizontal="left" vertical="center" wrapText="1"/>
    </xf>
    <xf numFmtId="4" fontId="39" fillId="9" borderId="173" xfId="10" applyNumberFormat="1" applyFont="1" applyFill="1" applyBorder="1" applyAlignment="1">
      <alignment horizontal="center" vertical="center" wrapText="1"/>
    </xf>
    <xf numFmtId="4" fontId="39" fillId="9" borderId="174" xfId="10" applyNumberFormat="1" applyFont="1" applyFill="1" applyBorder="1" applyAlignment="1">
      <alignment horizontal="center" vertical="center" wrapText="1"/>
    </xf>
    <xf numFmtId="0" fontId="39" fillId="8" borderId="175" xfId="10" applyFont="1" applyFill="1" applyBorder="1" applyAlignment="1">
      <alignment horizontal="left" vertical="center" wrapText="1"/>
    </xf>
    <xf numFmtId="4" fontId="39" fillId="9" borderId="175" xfId="10" applyNumberFormat="1" applyFont="1" applyFill="1" applyBorder="1" applyAlignment="1">
      <alignment horizontal="center" vertical="center" wrapText="1"/>
    </xf>
    <xf numFmtId="4" fontId="39" fillId="9" borderId="176" xfId="10" applyNumberFormat="1" applyFont="1" applyFill="1" applyBorder="1" applyAlignment="1">
      <alignment horizontal="center" vertical="center" wrapText="1"/>
    </xf>
    <xf numFmtId="168" fontId="1" fillId="0" borderId="9" xfId="0" applyNumberFormat="1" applyFont="1" applyBorder="1" applyAlignment="1">
      <alignment wrapText="1"/>
    </xf>
    <xf numFmtId="168" fontId="13" fillId="0" borderId="51" xfId="0" applyNumberFormat="1" applyFont="1" applyBorder="1" applyAlignment="1">
      <alignment vertical="center" wrapText="1"/>
    </xf>
    <xf numFmtId="168" fontId="14" fillId="0" borderId="37" xfId="0" applyNumberFormat="1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right" vertical="center"/>
    </xf>
    <xf numFmtId="168" fontId="13" fillId="0" borderId="0" xfId="0" applyNumberFormat="1" applyFont="1"/>
    <xf numFmtId="168" fontId="1" fillId="0" borderId="0" xfId="0" applyNumberFormat="1" applyFont="1"/>
    <xf numFmtId="168" fontId="13" fillId="0" borderId="0" xfId="0" applyNumberFormat="1" applyFont="1" applyAlignment="1">
      <alignment vertical="center"/>
    </xf>
    <xf numFmtId="168" fontId="14" fillId="0" borderId="23" xfId="0" applyNumberFormat="1" applyFont="1" applyBorder="1" applyAlignment="1">
      <alignment horizontal="center" vertical="center" wrapText="1"/>
    </xf>
    <xf numFmtId="168" fontId="28" fillId="0" borderId="9" xfId="0" applyNumberFormat="1" applyFont="1" applyBorder="1" applyAlignment="1">
      <alignment vertical="center"/>
    </xf>
    <xf numFmtId="168" fontId="28" fillId="2" borderId="68" xfId="0" applyNumberFormat="1" applyFont="1" applyFill="1" applyBorder="1" applyAlignment="1">
      <alignment vertical="center"/>
    </xf>
    <xf numFmtId="168" fontId="28" fillId="0" borderId="10" xfId="0" applyNumberFormat="1" applyFont="1" applyBorder="1" applyAlignment="1">
      <alignment horizontal="left" vertical="center"/>
    </xf>
    <xf numFmtId="168" fontId="13" fillId="3" borderId="0" xfId="4" applyNumberFormat="1" applyFill="1" applyAlignment="1">
      <alignment horizontal="center" vertical="center"/>
    </xf>
    <xf numFmtId="168" fontId="34" fillId="5" borderId="36" xfId="3" applyNumberFormat="1" applyFont="1" applyBorder="1" applyAlignment="1">
      <alignment horizontal="center" vertical="center"/>
    </xf>
    <xf numFmtId="168" fontId="13" fillId="3" borderId="159" xfId="4" applyNumberFormat="1" applyFill="1" applyBorder="1" applyAlignment="1">
      <alignment horizontal="center" vertical="center"/>
    </xf>
    <xf numFmtId="168" fontId="29" fillId="3" borderId="36" xfId="4" applyNumberFormat="1" applyFont="1" applyFill="1" applyBorder="1" applyAlignment="1">
      <alignment horizontal="center" vertical="center"/>
    </xf>
    <xf numFmtId="168" fontId="29" fillId="3" borderId="39" xfId="4" applyNumberFormat="1" applyFont="1" applyFill="1" applyBorder="1" applyAlignment="1">
      <alignment horizontal="center" vertical="center"/>
    </xf>
    <xf numFmtId="168" fontId="29" fillId="3" borderId="0" xfId="4" applyNumberFormat="1" applyFont="1" applyFill="1" applyAlignment="1">
      <alignment horizontal="center" vertical="center"/>
    </xf>
    <xf numFmtId="168" fontId="29" fillId="3" borderId="9" xfId="4" applyNumberFormat="1" applyFont="1" applyFill="1" applyBorder="1" applyAlignment="1">
      <alignment horizontal="center" vertical="center"/>
    </xf>
    <xf numFmtId="168" fontId="23" fillId="3" borderId="93" xfId="4" applyNumberFormat="1" applyFont="1" applyFill="1" applyBorder="1" applyAlignment="1">
      <alignment horizontal="center" vertical="center"/>
    </xf>
    <xf numFmtId="168" fontId="23" fillId="3" borderId="36" xfId="4" applyNumberFormat="1" applyFont="1" applyFill="1" applyBorder="1" applyAlignment="1">
      <alignment horizontal="center" vertical="center"/>
    </xf>
    <xf numFmtId="168" fontId="23" fillId="3" borderId="159" xfId="4" applyNumberFormat="1" applyFont="1" applyFill="1" applyBorder="1" applyAlignment="1">
      <alignment horizontal="center" vertical="center"/>
    </xf>
    <xf numFmtId="168" fontId="23" fillId="3" borderId="160" xfId="4" applyNumberFormat="1" applyFont="1" applyFill="1" applyBorder="1" applyAlignment="1">
      <alignment horizontal="center" vertical="center"/>
    </xf>
    <xf numFmtId="168" fontId="13" fillId="0" borderId="8" xfId="0" applyNumberFormat="1" applyFont="1" applyBorder="1"/>
    <xf numFmtId="168" fontId="14" fillId="0" borderId="87" xfId="0" applyNumberFormat="1" applyFont="1" applyBorder="1" applyAlignment="1">
      <alignment horizontal="center" vertical="center" wrapText="1"/>
    </xf>
    <xf numFmtId="168" fontId="13" fillId="0" borderId="18" xfId="0" applyNumberFormat="1" applyFont="1" applyBorder="1" applyAlignment="1">
      <alignment horizontal="right" vertical="center"/>
    </xf>
    <xf numFmtId="168" fontId="28" fillId="0" borderId="9" xfId="0" applyNumberFormat="1" applyFont="1" applyBorder="1"/>
    <xf numFmtId="168" fontId="28" fillId="0" borderId="88" xfId="0" applyNumberFormat="1" applyFont="1" applyBorder="1"/>
    <xf numFmtId="168" fontId="28" fillId="0" borderId="178" xfId="0" applyNumberFormat="1" applyFont="1" applyBorder="1"/>
    <xf numFmtId="168" fontId="28" fillId="2" borderId="179" xfId="0" applyNumberFormat="1" applyFont="1" applyFill="1" applyBorder="1"/>
    <xf numFmtId="168" fontId="28" fillId="2" borderId="178" xfId="0" applyNumberFormat="1" applyFont="1" applyFill="1" applyBorder="1"/>
    <xf numFmtId="168" fontId="28" fillId="0" borderId="88" xfId="0" applyNumberFormat="1" applyFont="1" applyBorder="1" applyAlignment="1">
      <alignment vertical="center"/>
    </xf>
    <xf numFmtId="168" fontId="13" fillId="0" borderId="9" xfId="0" applyNumberFormat="1" applyFont="1" applyBorder="1"/>
    <xf numFmtId="168" fontId="28" fillId="2" borderId="178" xfId="0" applyNumberFormat="1" applyFont="1" applyFill="1" applyBorder="1" applyAlignment="1">
      <alignment vertical="center"/>
    </xf>
    <xf numFmtId="168" fontId="23" fillId="0" borderId="10" xfId="0" applyNumberFormat="1" applyFont="1" applyBorder="1" applyAlignment="1">
      <alignment horizontal="left" vertical="center"/>
    </xf>
    <xf numFmtId="168" fontId="33" fillId="0" borderId="88" xfId="0" applyNumberFormat="1" applyFont="1" applyBorder="1"/>
    <xf numFmtId="168" fontId="33" fillId="2" borderId="178" xfId="0" applyNumberFormat="1" applyFont="1" applyFill="1" applyBorder="1"/>
    <xf numFmtId="168" fontId="13" fillId="0" borderId="68" xfId="0" applyNumberFormat="1" applyFont="1" applyBorder="1"/>
    <xf numFmtId="168" fontId="13" fillId="0" borderId="10" xfId="0" applyNumberFormat="1" applyFont="1" applyBorder="1"/>
    <xf numFmtId="168" fontId="28" fillId="0" borderId="0" xfId="0" applyNumberFormat="1" applyFont="1"/>
    <xf numFmtId="168" fontId="28" fillId="0" borderId="8" xfId="0" applyNumberFormat="1" applyFont="1" applyBorder="1" applyAlignment="1">
      <alignment horizontal="right" vertical="center"/>
    </xf>
    <xf numFmtId="168" fontId="0" fillId="0" borderId="0" xfId="0" applyNumberFormat="1"/>
    <xf numFmtId="168" fontId="1" fillId="0" borderId="0" xfId="0" applyNumberFormat="1" applyFont="1" applyAlignment="1">
      <alignment horizontal="right" vertical="center"/>
    </xf>
    <xf numFmtId="0" fontId="25" fillId="0" borderId="181" xfId="0" applyFont="1" applyBorder="1" applyAlignment="1">
      <alignment horizontal="center" vertical="center"/>
    </xf>
    <xf numFmtId="0" fontId="24" fillId="4" borderId="181" xfId="1" applyFont="1" applyFill="1" applyBorder="1" applyAlignment="1">
      <alignment horizontal="center" vertical="center"/>
    </xf>
    <xf numFmtId="0" fontId="24" fillId="4" borderId="181" xfId="1" applyFont="1" applyFill="1" applyBorder="1" applyAlignment="1">
      <alignment horizontal="center" vertical="center" wrapText="1"/>
    </xf>
    <xf numFmtId="0" fontId="24" fillId="0" borderId="181" xfId="1" applyFont="1" applyBorder="1" applyAlignment="1">
      <alignment horizontal="center" vertical="center"/>
    </xf>
    <xf numFmtId="49" fontId="24" fillId="0" borderId="181" xfId="1" applyNumberFormat="1" applyFont="1" applyBorder="1" applyAlignment="1">
      <alignment horizontal="center" vertical="center" wrapText="1"/>
    </xf>
    <xf numFmtId="14" fontId="24" fillId="0" borderId="181" xfId="1" applyNumberFormat="1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4" fillId="4" borderId="65" xfId="1" applyFont="1" applyFill="1" applyBorder="1" applyAlignment="1">
      <alignment horizontal="center" vertical="center"/>
    </xf>
    <xf numFmtId="0" fontId="24" fillId="4" borderId="65" xfId="1" applyFont="1" applyFill="1" applyBorder="1" applyAlignment="1">
      <alignment horizontal="center" vertical="center" wrapText="1"/>
    </xf>
    <xf numFmtId="0" fontId="24" fillId="0" borderId="65" xfId="1" applyFont="1" applyBorder="1" applyAlignment="1">
      <alignment horizontal="center" vertical="center"/>
    </xf>
    <xf numFmtId="49" fontId="24" fillId="0" borderId="65" xfId="1" applyNumberFormat="1" applyFont="1" applyBorder="1" applyAlignment="1">
      <alignment horizontal="center" vertical="center" wrapText="1"/>
    </xf>
    <xf numFmtId="14" fontId="24" fillId="0" borderId="65" xfId="1" applyNumberFormat="1" applyFont="1" applyBorder="1" applyAlignment="1">
      <alignment horizontal="center" vertical="center"/>
    </xf>
    <xf numFmtId="0" fontId="25" fillId="0" borderId="134" xfId="0" applyFont="1" applyBorder="1" applyAlignment="1">
      <alignment horizontal="center" vertical="center"/>
    </xf>
    <xf numFmtId="9" fontId="24" fillId="0" borderId="66" xfId="0" applyNumberFormat="1" applyFont="1" applyBorder="1" applyAlignment="1">
      <alignment horizontal="center" vertical="center"/>
    </xf>
    <xf numFmtId="4" fontId="24" fillId="0" borderId="61" xfId="0" applyNumberFormat="1" applyFont="1" applyBorder="1" applyAlignment="1">
      <alignment horizontal="center" vertical="center"/>
    </xf>
    <xf numFmtId="4" fontId="24" fillId="0" borderId="182" xfId="0" applyNumberFormat="1" applyFont="1" applyBorder="1" applyAlignment="1">
      <alignment horizontal="center" vertical="center"/>
    </xf>
    <xf numFmtId="0" fontId="21" fillId="3" borderId="185" xfId="1" applyFont="1" applyFill="1" applyBorder="1" applyAlignment="1">
      <alignment horizontal="center" vertical="center" wrapText="1"/>
    </xf>
    <xf numFmtId="0" fontId="25" fillId="0" borderId="186" xfId="0" applyFont="1" applyBorder="1" applyAlignment="1">
      <alignment horizontal="center" vertical="center"/>
    </xf>
    <xf numFmtId="0" fontId="24" fillId="4" borderId="187" xfId="1" applyFont="1" applyFill="1" applyBorder="1" applyAlignment="1">
      <alignment horizontal="center" vertical="center"/>
    </xf>
    <xf numFmtId="0" fontId="24" fillId="0" borderId="187" xfId="1" applyFont="1" applyBorder="1" applyAlignment="1">
      <alignment horizontal="center" vertical="center"/>
    </xf>
    <xf numFmtId="0" fontId="16" fillId="0" borderId="183" xfId="1" applyFont="1" applyBorder="1" applyAlignment="1">
      <alignment horizontal="center" vertical="center" wrapText="1"/>
    </xf>
    <xf numFmtId="0" fontId="24" fillId="0" borderId="183" xfId="1" applyFont="1" applyBorder="1" applyAlignment="1">
      <alignment horizontal="center" vertical="center"/>
    </xf>
    <xf numFmtId="0" fontId="16" fillId="0" borderId="183" xfId="1" applyFont="1" applyBorder="1" applyAlignment="1">
      <alignment horizontal="center" vertical="center"/>
    </xf>
    <xf numFmtId="0" fontId="16" fillId="0" borderId="180" xfId="1" applyFont="1" applyBorder="1" applyAlignment="1">
      <alignment horizontal="center" vertical="center"/>
    </xf>
    <xf numFmtId="164" fontId="16" fillId="0" borderId="180" xfId="0" applyNumberFormat="1" applyFont="1" applyBorder="1" applyAlignment="1">
      <alignment horizontal="center" vertical="center"/>
    </xf>
    <xf numFmtId="0" fontId="25" fillId="3" borderId="184" xfId="1" applyFont="1" applyFill="1" applyBorder="1" applyAlignment="1">
      <alignment horizontal="center" vertical="center" wrapText="1"/>
    </xf>
    <xf numFmtId="0" fontId="25" fillId="3" borderId="61" xfId="1" applyFont="1" applyFill="1" applyBorder="1" applyAlignment="1">
      <alignment horizontal="center" vertical="center" wrapText="1"/>
    </xf>
    <xf numFmtId="0" fontId="25" fillId="3" borderId="65" xfId="1" applyFont="1" applyFill="1" applyBorder="1" applyAlignment="1">
      <alignment horizontal="center" vertical="center" wrapText="1"/>
    </xf>
    <xf numFmtId="0" fontId="25" fillId="3" borderId="133" xfId="1" applyFont="1" applyFill="1" applyBorder="1" applyAlignment="1">
      <alignment horizontal="center" vertical="center" wrapText="1"/>
    </xf>
    <xf numFmtId="168" fontId="13" fillId="0" borderId="22" xfId="0" applyNumberFormat="1" applyFont="1" applyBorder="1" applyAlignment="1">
      <alignment horizontal="center" vertical="center"/>
    </xf>
    <xf numFmtId="168" fontId="13" fillId="0" borderId="129" xfId="0" applyNumberFormat="1" applyFont="1" applyBorder="1" applyAlignment="1">
      <alignment horizontal="center" vertical="center"/>
    </xf>
    <xf numFmtId="168" fontId="13" fillId="0" borderId="177" xfId="0" applyNumberFormat="1" applyFont="1" applyBorder="1" applyAlignment="1">
      <alignment horizontal="center" vertical="center"/>
    </xf>
    <xf numFmtId="168" fontId="13" fillId="0" borderId="130" xfId="0" applyNumberFormat="1" applyFont="1" applyBorder="1" applyAlignment="1">
      <alignment horizontal="center" vertical="center"/>
    </xf>
    <xf numFmtId="168" fontId="13" fillId="0" borderId="188" xfId="0" applyNumberFormat="1" applyFont="1" applyBorder="1" applyAlignment="1">
      <alignment horizontal="center" vertical="center"/>
    </xf>
    <xf numFmtId="168" fontId="13" fillId="0" borderId="1" xfId="0" applyNumberFormat="1" applyFont="1" applyBorder="1" applyAlignment="1">
      <alignment horizontal="center" vertical="center"/>
    </xf>
    <xf numFmtId="168" fontId="13" fillId="0" borderId="189" xfId="0" applyNumberFormat="1" applyFont="1" applyBorder="1" applyAlignment="1">
      <alignment horizontal="center" vertical="center"/>
    </xf>
    <xf numFmtId="168" fontId="13" fillId="0" borderId="96" xfId="0" applyNumberFormat="1" applyFont="1" applyBorder="1" applyAlignment="1">
      <alignment horizontal="center" vertical="center"/>
    </xf>
    <xf numFmtId="168" fontId="14" fillId="0" borderId="16" xfId="0" applyNumberFormat="1" applyFont="1" applyBorder="1" applyAlignment="1">
      <alignment horizontal="center" vertical="center"/>
    </xf>
    <xf numFmtId="168" fontId="14" fillId="0" borderId="1" xfId="0" applyNumberFormat="1" applyFont="1" applyBorder="1" applyAlignment="1">
      <alignment horizontal="center" vertical="center"/>
    </xf>
    <xf numFmtId="168" fontId="14" fillId="0" borderId="190" xfId="0" applyNumberFormat="1" applyFont="1" applyBorder="1" applyAlignment="1">
      <alignment horizontal="center" vertical="center"/>
    </xf>
    <xf numFmtId="168" fontId="14" fillId="0" borderId="36" xfId="0" applyNumberFormat="1" applyFont="1" applyBorder="1" applyAlignment="1">
      <alignment horizontal="center" vertical="center" wrapText="1"/>
    </xf>
    <xf numFmtId="168" fontId="13" fillId="0" borderId="16" xfId="0" applyNumberFormat="1" applyFont="1" applyBorder="1" applyAlignment="1">
      <alignment horizontal="center" vertical="center"/>
    </xf>
    <xf numFmtId="168" fontId="28" fillId="0" borderId="131" xfId="0" applyNumberFormat="1" applyFont="1" applyBorder="1" applyAlignment="1">
      <alignment horizontal="center" vertical="center"/>
    </xf>
    <xf numFmtId="168" fontId="28" fillId="0" borderId="43" xfId="0" applyNumberFormat="1" applyFont="1" applyBorder="1" applyAlignment="1">
      <alignment horizontal="center" vertical="center"/>
    </xf>
    <xf numFmtId="168" fontId="33" fillId="2" borderId="59" xfId="0" applyNumberFormat="1" applyFont="1" applyFill="1" applyBorder="1" applyAlignment="1">
      <alignment horizontal="center" vertical="center"/>
    </xf>
    <xf numFmtId="168" fontId="28" fillId="2" borderId="59" xfId="0" applyNumberFormat="1" applyFont="1" applyFill="1" applyBorder="1" applyAlignment="1">
      <alignment horizontal="center" vertical="center"/>
    </xf>
    <xf numFmtId="168" fontId="14" fillId="0" borderId="21" xfId="0" applyNumberFormat="1" applyFont="1" applyBorder="1" applyAlignment="1">
      <alignment horizontal="center" vertical="center"/>
    </xf>
    <xf numFmtId="168" fontId="14" fillId="0" borderId="3" xfId="0" applyNumberFormat="1" applyFont="1" applyBorder="1" applyAlignment="1">
      <alignment horizontal="center" vertical="center"/>
    </xf>
    <xf numFmtId="168" fontId="13" fillId="0" borderId="190" xfId="0" applyNumberFormat="1" applyFont="1" applyBorder="1" applyAlignment="1">
      <alignment horizontal="center" vertical="center"/>
    </xf>
    <xf numFmtId="168" fontId="28" fillId="0" borderId="192" xfId="0" applyNumberFormat="1" applyFont="1" applyBorder="1" applyAlignment="1">
      <alignment horizontal="center" vertical="center"/>
    </xf>
    <xf numFmtId="168" fontId="14" fillId="0" borderId="188" xfId="0" applyNumberFormat="1" applyFont="1" applyBorder="1" applyAlignment="1">
      <alignment horizontal="center" vertical="center"/>
    </xf>
    <xf numFmtId="168" fontId="13" fillId="0" borderId="8" xfId="0" applyNumberFormat="1" applyFont="1" applyBorder="1" applyAlignment="1">
      <alignment horizontal="center" vertical="center"/>
    </xf>
    <xf numFmtId="168" fontId="23" fillId="0" borderId="69" xfId="0" applyNumberFormat="1" applyFont="1" applyBorder="1" applyAlignment="1">
      <alignment horizontal="center" vertical="center"/>
    </xf>
    <xf numFmtId="168" fontId="13" fillId="0" borderId="18" xfId="0" applyNumberFormat="1" applyFont="1" applyBorder="1" applyAlignment="1">
      <alignment horizontal="center" vertical="center"/>
    </xf>
    <xf numFmtId="168" fontId="13" fillId="0" borderId="17" xfId="0" applyNumberFormat="1" applyFont="1" applyBorder="1" applyAlignment="1">
      <alignment horizontal="center" vertical="center"/>
    </xf>
    <xf numFmtId="168" fontId="14" fillId="0" borderId="14" xfId="0" applyNumberFormat="1" applyFont="1" applyBorder="1" applyAlignment="1">
      <alignment horizontal="center" vertical="center"/>
    </xf>
    <xf numFmtId="168" fontId="13" fillId="0" borderId="132" xfId="0" applyNumberFormat="1" applyFont="1" applyBorder="1" applyAlignment="1">
      <alignment horizontal="center" vertical="center"/>
    </xf>
    <xf numFmtId="168" fontId="28" fillId="0" borderId="48" xfId="0" applyNumberFormat="1" applyFont="1" applyBorder="1" applyAlignment="1">
      <alignment horizontal="center" vertical="center"/>
    </xf>
    <xf numFmtId="168" fontId="28" fillId="2" borderId="48" xfId="0" applyNumberFormat="1" applyFont="1" applyFill="1" applyBorder="1" applyAlignment="1">
      <alignment horizontal="center" vertical="center"/>
    </xf>
    <xf numFmtId="168" fontId="33" fillId="0" borderId="43" xfId="0" applyNumberFormat="1" applyFont="1" applyBorder="1" applyAlignment="1">
      <alignment horizontal="center" vertical="center"/>
    </xf>
    <xf numFmtId="168" fontId="33" fillId="2" borderId="48" xfId="0" applyNumberFormat="1" applyFont="1" applyFill="1" applyBorder="1" applyAlignment="1">
      <alignment horizontal="center" vertical="center"/>
    </xf>
    <xf numFmtId="168" fontId="28" fillId="0" borderId="8" xfId="0" applyNumberFormat="1" applyFont="1" applyBorder="1" applyAlignment="1">
      <alignment horizontal="center" vertical="center"/>
    </xf>
    <xf numFmtId="0" fontId="40" fillId="11" borderId="151" xfId="10" applyFont="1" applyFill="1" applyBorder="1" applyAlignment="1">
      <alignment horizontal="center" vertical="center"/>
    </xf>
    <xf numFmtId="168" fontId="19" fillId="0" borderId="36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6" fillId="0" borderId="180" xfId="0" applyNumberFormat="1" applyFont="1" applyBorder="1" applyAlignment="1">
      <alignment horizontal="center" vertical="center"/>
    </xf>
    <xf numFmtId="4" fontId="25" fillId="0" borderId="65" xfId="1" applyNumberFormat="1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166" xfId="0" applyFont="1" applyBorder="1" applyAlignment="1">
      <alignment horizontal="center" vertical="center"/>
    </xf>
    <xf numFmtId="0" fontId="34" fillId="5" borderId="36" xfId="3" applyFont="1" applyBorder="1" applyAlignment="1">
      <alignment horizontal="center" vertical="center"/>
    </xf>
    <xf numFmtId="0" fontId="23" fillId="3" borderId="161" xfId="4" applyFont="1" applyFill="1" applyBorder="1" applyAlignment="1">
      <alignment horizontal="right" vertical="center"/>
    </xf>
    <xf numFmtId="0" fontId="15" fillId="0" borderId="162" xfId="0" applyFont="1" applyBorder="1" applyAlignment="1">
      <alignment horizontal="right" vertical="center"/>
    </xf>
    <xf numFmtId="0" fontId="13" fillId="3" borderId="0" xfId="4" applyFill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4" fontId="13" fillId="0" borderId="1" xfId="0" applyNumberFormat="1" applyFont="1" applyBorder="1" applyAlignment="1">
      <alignment horizontal="center" vertical="center"/>
    </xf>
    <xf numFmtId="0" fontId="15" fillId="0" borderId="67" xfId="0" applyFont="1" applyBorder="1" applyAlignment="1">
      <alignment horizontal="left" vertical="center"/>
    </xf>
    <xf numFmtId="0" fontId="28" fillId="0" borderId="68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8" fillId="2" borderId="67" xfId="0" applyFont="1" applyFill="1" applyBorder="1" applyAlignment="1">
      <alignment horizontal="left" vertical="center"/>
    </xf>
    <xf numFmtId="0" fontId="28" fillId="2" borderId="68" xfId="0" applyFont="1" applyFill="1" applyBorder="1" applyAlignment="1">
      <alignment vertical="center"/>
    </xf>
    <xf numFmtId="0" fontId="28" fillId="2" borderId="94" xfId="0" applyFont="1" applyFill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8" fillId="0" borderId="19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3" fillId="5" borderId="32" xfId="3" applyFont="1" applyBorder="1" applyAlignment="1">
      <alignment horizontal="left" vertical="center"/>
    </xf>
    <xf numFmtId="0" fontId="33" fillId="5" borderId="25" xfId="3" applyFont="1" applyBorder="1" applyAlignment="1">
      <alignment horizontal="left" vertical="center"/>
    </xf>
    <xf numFmtId="0" fontId="33" fillId="5" borderId="26" xfId="3" applyFont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4" fillId="0" borderId="8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4" fontId="14" fillId="0" borderId="188" xfId="0" applyNumberFormat="1" applyFont="1" applyBorder="1" applyAlignment="1">
      <alignment horizontal="center" vertical="center"/>
    </xf>
    <xf numFmtId="0" fontId="33" fillId="5" borderId="32" xfId="3" applyFont="1" applyBorder="1" applyAlignment="1">
      <alignment horizontal="left" vertical="center" wrapText="1"/>
    </xf>
    <xf numFmtId="0" fontId="33" fillId="5" borderId="25" xfId="3" applyFont="1" applyBorder="1" applyAlignment="1">
      <alignment horizontal="left" vertical="center" wrapText="1"/>
    </xf>
    <xf numFmtId="0" fontId="33" fillId="5" borderId="26" xfId="3" applyFont="1" applyBorder="1" applyAlignment="1">
      <alignment horizontal="left" vertical="center" wrapText="1"/>
    </xf>
    <xf numFmtId="4" fontId="13" fillId="0" borderId="188" xfId="0" applyNumberFormat="1" applyFont="1" applyBorder="1" applyAlignment="1">
      <alignment horizontal="center" vertical="center"/>
    </xf>
    <xf numFmtId="0" fontId="19" fillId="5" borderId="67" xfId="3" applyFont="1" applyBorder="1" applyAlignment="1">
      <alignment horizontal="center" vertical="center"/>
    </xf>
    <xf numFmtId="0" fontId="19" fillId="5" borderId="68" xfId="3" applyFont="1" applyBorder="1" applyAlignment="1">
      <alignment horizontal="center" vertical="center"/>
    </xf>
    <xf numFmtId="0" fontId="19" fillId="5" borderId="10" xfId="3" applyFont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92" xfId="0" applyFont="1" applyBorder="1" applyAlignment="1">
      <alignment vertical="center"/>
    </xf>
    <xf numFmtId="0" fontId="15" fillId="0" borderId="91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9" fillId="5" borderId="32" xfId="3" applyFont="1" applyBorder="1" applyAlignment="1">
      <alignment horizontal="left" vertical="center" wrapText="1"/>
    </xf>
    <xf numFmtId="0" fontId="19" fillId="5" borderId="25" xfId="3" applyFont="1" applyBorder="1" applyAlignment="1">
      <alignment horizontal="left" vertical="center" wrapText="1"/>
    </xf>
    <xf numFmtId="0" fontId="19" fillId="5" borderId="26" xfId="3" applyFont="1" applyBorder="1" applyAlignment="1">
      <alignment horizontal="left" vertical="center" wrapText="1"/>
    </xf>
    <xf numFmtId="0" fontId="28" fillId="0" borderId="11" xfId="0" applyFont="1" applyBorder="1" applyAlignment="1">
      <alignment vertical="center"/>
    </xf>
    <xf numFmtId="0" fontId="13" fillId="0" borderId="67" xfId="0" applyFont="1" applyBorder="1" applyAlignment="1">
      <alignment horizontal="left" vertical="center"/>
    </xf>
    <xf numFmtId="0" fontId="13" fillId="0" borderId="68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4" fontId="13" fillId="0" borderId="1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19" fillId="5" borderId="32" xfId="3" applyFont="1" applyBorder="1" applyAlignment="1">
      <alignment horizontal="left" vertical="center"/>
    </xf>
    <xf numFmtId="0" fontId="19" fillId="5" borderId="25" xfId="3" applyFont="1" applyBorder="1" applyAlignment="1">
      <alignment horizontal="left" vertical="center"/>
    </xf>
    <xf numFmtId="0" fontId="19" fillId="5" borderId="26" xfId="3" applyFont="1" applyBorder="1" applyAlignment="1">
      <alignment horizontal="left" vertical="center"/>
    </xf>
    <xf numFmtId="4" fontId="14" fillId="0" borderId="95" xfId="0" applyNumberFormat="1" applyFont="1" applyBorder="1" applyAlignment="1">
      <alignment horizontal="center" vertical="center"/>
    </xf>
    <xf numFmtId="4" fontId="14" fillId="0" borderId="31" xfId="0" applyNumberFormat="1" applyFont="1" applyBorder="1" applyAlignment="1">
      <alignment horizontal="center" vertical="center"/>
    </xf>
    <xf numFmtId="0" fontId="28" fillId="2" borderId="68" xfId="0" applyFont="1" applyFill="1" applyBorder="1" applyAlignment="1">
      <alignment horizontal="left" vertical="center"/>
    </xf>
    <xf numFmtId="0" fontId="28" fillId="2" borderId="94" xfId="0" applyFont="1" applyFill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4" fontId="13" fillId="0" borderId="95" xfId="0" applyNumberFormat="1" applyFont="1" applyBorder="1" applyAlignment="1">
      <alignment horizontal="center" vertical="center"/>
    </xf>
    <xf numFmtId="4" fontId="13" fillId="0" borderId="31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4" fontId="13" fillId="0" borderId="16" xfId="0" applyNumberFormat="1" applyFont="1" applyBorder="1" applyAlignment="1">
      <alignment horizontal="center" vertical="center"/>
    </xf>
    <xf numFmtId="0" fontId="28" fillId="2" borderId="46" xfId="0" applyFont="1" applyFill="1" applyBorder="1" applyAlignment="1">
      <alignment horizontal="left" vertical="top"/>
    </xf>
    <xf numFmtId="0" fontId="28" fillId="2" borderId="47" xfId="0" applyFont="1" applyFill="1" applyBorder="1"/>
    <xf numFmtId="0" fontId="14" fillId="0" borderId="3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left" vertical="center"/>
    </xf>
    <xf numFmtId="0" fontId="23" fillId="0" borderId="68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8" fillId="2" borderId="46" xfId="0" applyFont="1" applyFill="1" applyBorder="1" applyAlignment="1">
      <alignment horizontal="left" vertical="center"/>
    </xf>
    <xf numFmtId="0" fontId="28" fillId="2" borderId="47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4" fontId="13" fillId="0" borderId="19" xfId="0" applyNumberFormat="1" applyFont="1" applyBorder="1" applyAlignment="1">
      <alignment horizontal="center" vertical="center"/>
    </xf>
    <xf numFmtId="4" fontId="13" fillId="0" borderId="30" xfId="0" applyNumberFormat="1" applyFont="1" applyBorder="1" applyAlignment="1">
      <alignment horizontal="center" vertical="center"/>
    </xf>
    <xf numFmtId="0" fontId="28" fillId="0" borderId="45" xfId="0" applyFont="1" applyBorder="1" applyAlignment="1">
      <alignment horizontal="left" vertical="top" wrapText="1"/>
    </xf>
    <xf numFmtId="0" fontId="28" fillId="0" borderId="42" xfId="0" applyFont="1" applyBorder="1"/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/>
    <xf numFmtId="0" fontId="13" fillId="0" borderId="11" xfId="0" applyFont="1" applyBorder="1"/>
    <xf numFmtId="0" fontId="13" fillId="0" borderId="4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/>
    <xf numFmtId="0" fontId="28" fillId="0" borderId="11" xfId="0" applyFont="1" applyBorder="1"/>
    <xf numFmtId="0" fontId="28" fillId="0" borderId="45" xfId="0" applyFont="1" applyBorder="1" applyAlignment="1">
      <alignment horizontal="left" vertical="center" wrapText="1"/>
    </xf>
    <xf numFmtId="0" fontId="28" fillId="0" borderId="42" xfId="0" applyFont="1" applyBorder="1" applyAlignment="1">
      <alignment vertical="center"/>
    </xf>
    <xf numFmtId="0" fontId="13" fillId="0" borderId="44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67" xfId="0" applyFont="1" applyBorder="1" applyAlignment="1">
      <alignment horizontal="left" vertical="top"/>
    </xf>
    <xf numFmtId="0" fontId="13" fillId="0" borderId="68" xfId="0" applyFont="1" applyBorder="1"/>
    <xf numFmtId="0" fontId="13" fillId="0" borderId="10" xfId="0" applyFont="1" applyBorder="1"/>
    <xf numFmtId="0" fontId="14" fillId="0" borderId="40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28" fillId="2" borderId="57" xfId="0" applyFont="1" applyFill="1" applyBorder="1" applyAlignment="1">
      <alignment horizontal="left" vertical="top"/>
    </xf>
    <xf numFmtId="0" fontId="28" fillId="2" borderId="58" xfId="0" applyFont="1" applyFill="1" applyBorder="1"/>
    <xf numFmtId="0" fontId="13" fillId="0" borderId="40" xfId="0" applyFont="1" applyBorder="1" applyAlignment="1">
      <alignment horizontal="left" vertical="top"/>
    </xf>
    <xf numFmtId="0" fontId="13" fillId="0" borderId="22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4" fontId="13" fillId="0" borderId="28" xfId="0" applyNumberFormat="1" applyFont="1" applyBorder="1" applyAlignment="1">
      <alignment horizontal="center" vertical="center"/>
    </xf>
    <xf numFmtId="4" fontId="13" fillId="0" borderId="29" xfId="0" applyNumberFormat="1" applyFont="1" applyBorder="1" applyAlignment="1">
      <alignment horizontal="center" vertical="center"/>
    </xf>
    <xf numFmtId="0" fontId="28" fillId="0" borderId="46" xfId="0" applyFont="1" applyBorder="1" applyAlignment="1">
      <alignment horizontal="left" vertical="top"/>
    </xf>
    <xf numFmtId="0" fontId="28" fillId="0" borderId="47" xfId="0" applyFont="1" applyBorder="1"/>
    <xf numFmtId="0" fontId="13" fillId="0" borderId="33" xfId="0" applyFont="1" applyBorder="1"/>
    <xf numFmtId="0" fontId="13" fillId="0" borderId="23" xfId="0" applyFont="1" applyBorder="1"/>
    <xf numFmtId="0" fontId="13" fillId="0" borderId="24" xfId="0" applyFont="1" applyBorder="1"/>
    <xf numFmtId="0" fontId="15" fillId="0" borderId="23" xfId="0" applyFont="1" applyBorder="1"/>
    <xf numFmtId="0" fontId="13" fillId="0" borderId="34" xfId="0" applyFont="1" applyBorder="1"/>
    <xf numFmtId="0" fontId="33" fillId="2" borderId="46" xfId="0" applyFont="1" applyFill="1" applyBorder="1" applyAlignment="1">
      <alignment horizontal="left" vertical="top"/>
    </xf>
    <xf numFmtId="0" fontId="33" fillId="2" borderId="47" xfId="0" applyFont="1" applyFill="1" applyBorder="1"/>
    <xf numFmtId="0" fontId="33" fillId="0" borderId="45" xfId="0" applyFont="1" applyBorder="1" applyAlignment="1">
      <alignment horizontal="left" vertical="top" wrapText="1"/>
    </xf>
    <xf numFmtId="0" fontId="33" fillId="0" borderId="42" xfId="0" applyFont="1" applyBorder="1"/>
    <xf numFmtId="0" fontId="28" fillId="0" borderId="23" xfId="0" applyFont="1" applyBorder="1"/>
    <xf numFmtId="0" fontId="28" fillId="0" borderId="34" xfId="0" applyFont="1" applyBorder="1"/>
    <xf numFmtId="0" fontId="15" fillId="0" borderId="70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1" fontId="15" fillId="0" borderId="71" xfId="0" applyNumberFormat="1" applyFont="1" applyBorder="1" applyAlignment="1">
      <alignment horizontal="center" vertical="center"/>
    </xf>
    <xf numFmtId="1" fontId="15" fillId="0" borderId="72" xfId="0" applyNumberFormat="1" applyFont="1" applyBorder="1" applyAlignment="1">
      <alignment horizontal="center" vertical="center"/>
    </xf>
    <xf numFmtId="164" fontId="19" fillId="0" borderId="36" xfId="0" applyNumberFormat="1" applyFont="1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1" fontId="19" fillId="0" borderId="36" xfId="0" applyNumberFormat="1" applyFon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14" fillId="0" borderId="61" xfId="2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1" fontId="13" fillId="0" borderId="65" xfId="0" applyNumberFormat="1" applyFont="1" applyBorder="1" applyAlignment="1">
      <alignment horizontal="center" vertical="center"/>
    </xf>
    <xf numFmtId="1" fontId="13" fillId="0" borderId="66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81" xfId="2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1" fontId="13" fillId="0" borderId="82" xfId="0" applyNumberFormat="1" applyFont="1" applyBorder="1" applyAlignment="1">
      <alignment horizontal="center" vertical="center"/>
    </xf>
    <xf numFmtId="1" fontId="13" fillId="0" borderId="83" xfId="0" applyNumberFormat="1" applyFont="1" applyBorder="1" applyAlignment="1">
      <alignment horizontal="center" vertical="center"/>
    </xf>
    <xf numFmtId="0" fontId="33" fillId="5" borderId="36" xfId="3" applyFont="1" applyBorder="1" applyAlignment="1">
      <alignment horizontal="left" vertical="center"/>
    </xf>
    <xf numFmtId="0" fontId="33" fillId="5" borderId="36" xfId="3" applyFont="1" applyBorder="1" applyAlignment="1">
      <alignment vertical="center"/>
    </xf>
    <xf numFmtId="0" fontId="28" fillId="2" borderId="91" xfId="0" applyFont="1" applyFill="1" applyBorder="1" applyAlignment="1">
      <alignment horizontal="right" vertical="center"/>
    </xf>
    <xf numFmtId="0" fontId="28" fillId="2" borderId="25" xfId="0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right" vertical="center"/>
    </xf>
    <xf numFmtId="164" fontId="28" fillId="0" borderId="105" xfId="0" applyNumberFormat="1" applyFont="1" applyBorder="1" applyAlignment="1">
      <alignment horizontal="right" vertical="center"/>
    </xf>
    <xf numFmtId="164" fontId="28" fillId="0" borderId="106" xfId="0" applyNumberFormat="1" applyFont="1" applyBorder="1" applyAlignment="1">
      <alignment horizontal="right" vertical="center"/>
    </xf>
    <xf numFmtId="164" fontId="28" fillId="0" borderId="107" xfId="0" applyNumberFormat="1" applyFont="1" applyBorder="1" applyAlignment="1">
      <alignment horizontal="right" vertical="center"/>
    </xf>
    <xf numFmtId="164" fontId="33" fillId="5" borderId="67" xfId="3" applyNumberFormat="1" applyFont="1" applyBorder="1" applyAlignment="1">
      <alignment horizontal="center" vertical="center"/>
    </xf>
    <xf numFmtId="0" fontId="33" fillId="5" borderId="68" xfId="3" applyFont="1" applyBorder="1"/>
    <xf numFmtId="0" fontId="33" fillId="5" borderId="10" xfId="3" applyFont="1" applyBorder="1"/>
    <xf numFmtId="0" fontId="19" fillId="5" borderId="87" xfId="3" applyFont="1" applyBorder="1" applyAlignment="1">
      <alignment horizontal="center" vertical="center" wrapText="1"/>
    </xf>
    <xf numFmtId="0" fontId="19" fillId="5" borderId="23" xfId="3" applyFont="1" applyBorder="1" applyAlignment="1">
      <alignment horizontal="center" vertical="center" wrapText="1"/>
    </xf>
    <xf numFmtId="0" fontId="19" fillId="5" borderId="34" xfId="3" applyFont="1" applyBorder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168" fontId="13" fillId="0" borderId="95" xfId="0" applyNumberFormat="1" applyFont="1" applyBorder="1" applyAlignment="1">
      <alignment horizontal="center" vertical="center"/>
    </xf>
    <xf numFmtId="168" fontId="13" fillId="0" borderId="21" xfId="0" applyNumberFormat="1" applyFont="1" applyBorder="1" applyAlignment="1">
      <alignment horizontal="center" vertical="center"/>
    </xf>
    <xf numFmtId="168" fontId="13" fillId="0" borderId="96" xfId="0" applyNumberFormat="1" applyFont="1" applyBorder="1" applyAlignment="1">
      <alignment horizontal="center" vertical="center"/>
    </xf>
    <xf numFmtId="0" fontId="13" fillId="0" borderId="9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8" fontId="13" fillId="0" borderId="88" xfId="0" applyNumberFormat="1" applyFont="1" applyBorder="1" applyAlignment="1">
      <alignment horizontal="center" vertical="center"/>
    </xf>
    <xf numFmtId="168" fontId="13" fillId="0" borderId="6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0" fontId="28" fillId="11" borderId="49" xfId="0" applyFont="1" applyFill="1" applyBorder="1" applyAlignment="1">
      <alignment horizontal="center" vertical="center"/>
    </xf>
    <xf numFmtId="0" fontId="28" fillId="11" borderId="50" xfId="0" applyFont="1" applyFill="1" applyBorder="1" applyAlignment="1">
      <alignment horizontal="center" vertical="center"/>
    </xf>
    <xf numFmtId="0" fontId="28" fillId="11" borderId="51" xfId="0" applyFont="1" applyFill="1" applyBorder="1" applyAlignment="1">
      <alignment horizontal="center" vertical="center"/>
    </xf>
    <xf numFmtId="0" fontId="15" fillId="2" borderId="91" xfId="0" applyFont="1" applyFill="1" applyBorder="1" applyAlignment="1">
      <alignment horizontal="right" vertical="center"/>
    </xf>
    <xf numFmtId="0" fontId="15" fillId="2" borderId="25" xfId="0" applyFont="1" applyFill="1" applyBorder="1" applyAlignment="1">
      <alignment horizontal="right" vertical="center"/>
    </xf>
    <xf numFmtId="0" fontId="15" fillId="2" borderId="26" xfId="0" applyFont="1" applyFill="1" applyBorder="1" applyAlignment="1">
      <alignment horizontal="right" vertical="center"/>
    </xf>
    <xf numFmtId="0" fontId="13" fillId="0" borderId="10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163" xfId="0" applyFont="1" applyBorder="1" applyAlignment="1">
      <alignment vertical="center"/>
    </xf>
    <xf numFmtId="0" fontId="13" fillId="0" borderId="164" xfId="0" applyFont="1" applyBorder="1" applyAlignment="1">
      <alignment vertical="center"/>
    </xf>
    <xf numFmtId="0" fontId="13" fillId="0" borderId="165" xfId="0" applyFont="1" applyBorder="1" applyAlignment="1">
      <alignment vertical="center"/>
    </xf>
    <xf numFmtId="0" fontId="13" fillId="0" borderId="101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97" xfId="0" applyFont="1" applyBorder="1" applyAlignment="1">
      <alignment vertical="center"/>
    </xf>
    <xf numFmtId="0" fontId="15" fillId="11" borderId="161" xfId="0" applyFont="1" applyFill="1" applyBorder="1" applyAlignment="1">
      <alignment vertical="center"/>
    </xf>
    <xf numFmtId="0" fontId="15" fillId="11" borderId="168" xfId="0" applyFont="1" applyFill="1" applyBorder="1" applyAlignment="1">
      <alignment vertical="center"/>
    </xf>
    <xf numFmtId="0" fontId="15" fillId="11" borderId="169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4" fillId="5" borderId="67" xfId="3" applyFont="1" applyBorder="1" applyAlignment="1">
      <alignment horizontal="center" vertical="center"/>
    </xf>
    <xf numFmtId="0" fontId="34" fillId="5" borderId="68" xfId="3" applyFont="1" applyBorder="1" applyAlignment="1">
      <alignment horizontal="center" vertical="center"/>
    </xf>
    <xf numFmtId="0" fontId="34" fillId="5" borderId="10" xfId="3" applyFont="1" applyBorder="1" applyAlignment="1">
      <alignment horizontal="center" vertical="center"/>
    </xf>
    <xf numFmtId="0" fontId="15" fillId="0" borderId="67" xfId="0" applyFont="1" applyBorder="1" applyAlignment="1">
      <alignment horizontal="right" vertical="center"/>
    </xf>
    <xf numFmtId="0" fontId="15" fillId="0" borderId="68" xfId="0" applyFont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136" xfId="0" applyFont="1" applyBorder="1" applyAlignment="1">
      <alignment horizontal="right" vertical="center"/>
    </xf>
    <xf numFmtId="0" fontId="15" fillId="0" borderId="50" xfId="0" applyFont="1" applyBorder="1" applyAlignment="1">
      <alignment horizontal="right" vertical="center"/>
    </xf>
    <xf numFmtId="0" fontId="15" fillId="0" borderId="137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33" fillId="5" borderId="67" xfId="3" applyFont="1" applyBorder="1" applyAlignment="1">
      <alignment horizontal="center" vertical="center"/>
    </xf>
    <xf numFmtId="0" fontId="33" fillId="5" borderId="68" xfId="3" applyFont="1" applyBorder="1" applyAlignment="1">
      <alignment horizontal="center" vertical="center"/>
    </xf>
    <xf numFmtId="0" fontId="33" fillId="5" borderId="10" xfId="3" applyFont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41" fillId="0" borderId="0" xfId="10" applyFont="1" applyAlignment="1">
      <alignment horizontal="left" vertical="center"/>
    </xf>
    <xf numFmtId="0" fontId="39" fillId="0" borderId="153" xfId="10" applyFont="1" applyBorder="1" applyAlignment="1">
      <alignment horizontal="center" vertical="center"/>
    </xf>
    <xf numFmtId="0" fontId="39" fillId="0" borderId="154" xfId="10" applyFont="1" applyBorder="1" applyAlignment="1">
      <alignment horizontal="center" vertical="center"/>
    </xf>
    <xf numFmtId="0" fontId="39" fillId="0" borderId="155" xfId="10" applyFont="1" applyBorder="1" applyAlignment="1">
      <alignment horizontal="center" vertical="center"/>
    </xf>
    <xf numFmtId="0" fontId="39" fillId="0" borderId="172" xfId="10" applyFont="1" applyBorder="1" applyAlignment="1">
      <alignment horizontal="center" vertical="center"/>
    </xf>
    <xf numFmtId="0" fontId="39" fillId="0" borderId="156" xfId="10" applyFont="1" applyBorder="1" applyAlignment="1">
      <alignment horizontal="center" vertical="center"/>
    </xf>
    <xf numFmtId="168" fontId="15" fillId="0" borderId="0" xfId="0" applyNumberFormat="1" applyFont="1"/>
    <xf numFmtId="168" fontId="19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3" fillId="0" borderId="0" xfId="3" applyNumberFormat="1" applyFill="1" applyBorder="1" applyAlignment="1"/>
    <xf numFmtId="168" fontId="13" fillId="0" borderId="0" xfId="0" applyNumberFormat="1" applyFont="1" applyAlignment="1">
      <alignment horizontal="center" vertical="center"/>
    </xf>
    <xf numFmtId="168" fontId="19" fillId="5" borderId="90" xfId="3" applyNumberFormat="1" applyFont="1" applyBorder="1" applyAlignment="1">
      <alignment horizontal="center" vertical="center"/>
    </xf>
    <xf numFmtId="168" fontId="13" fillId="0" borderId="127" xfId="0" applyNumberFormat="1" applyFont="1" applyBorder="1" applyAlignment="1">
      <alignment horizontal="center" vertical="center"/>
    </xf>
    <xf numFmtId="168" fontId="13" fillId="0" borderId="128" xfId="0" applyNumberFormat="1" applyFont="1" applyBorder="1" applyAlignment="1">
      <alignment horizontal="center" vertical="center"/>
    </xf>
    <xf numFmtId="168" fontId="15" fillId="2" borderId="35" xfId="0" applyNumberFormat="1" applyFont="1" applyFill="1" applyBorder="1" applyAlignment="1">
      <alignment horizontal="center" vertical="center"/>
    </xf>
    <xf numFmtId="168" fontId="28" fillId="11" borderId="38" xfId="0" applyNumberFormat="1" applyFont="1" applyFill="1" applyBorder="1" applyAlignment="1">
      <alignment horizontal="center" vertical="center"/>
    </xf>
    <xf numFmtId="168" fontId="13" fillId="0" borderId="102" xfId="0" applyNumberFormat="1" applyFont="1" applyBorder="1" applyAlignment="1">
      <alignment horizontal="center" vertical="center"/>
    </xf>
    <xf numFmtId="168" fontId="13" fillId="0" borderId="104" xfId="0" applyNumberFormat="1" applyFont="1" applyBorder="1" applyAlignment="1">
      <alignment horizontal="center" vertical="center"/>
    </xf>
    <xf numFmtId="168" fontId="13" fillId="0" borderId="167" xfId="0" applyNumberFormat="1" applyFont="1" applyBorder="1" applyAlignment="1">
      <alignment horizontal="center" vertical="center"/>
    </xf>
    <xf numFmtId="168" fontId="28" fillId="11" borderId="171" xfId="0" applyNumberFormat="1" applyFont="1" applyFill="1" applyBorder="1" applyAlignment="1">
      <alignment horizontal="center" vertical="center"/>
    </xf>
    <xf numFmtId="168" fontId="13" fillId="0" borderId="86" xfId="0" applyNumberFormat="1" applyFont="1" applyBorder="1" applyAlignment="1">
      <alignment horizontal="center" vertical="center"/>
    </xf>
    <xf numFmtId="168" fontId="28" fillId="2" borderId="35" xfId="0" applyNumberFormat="1" applyFont="1" applyFill="1" applyBorder="1" applyAlignment="1">
      <alignment horizontal="center" vertical="center"/>
    </xf>
    <xf numFmtId="168" fontId="28" fillId="0" borderId="108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168" fontId="15" fillId="0" borderId="0" xfId="0" applyNumberFormat="1" applyFont="1" applyFill="1" applyBorder="1" applyAlignment="1">
      <alignment horizontal="center" vertical="center"/>
    </xf>
    <xf numFmtId="168" fontId="13" fillId="0" borderId="193" xfId="0" applyNumberFormat="1" applyFont="1" applyBorder="1" applyAlignment="1">
      <alignment horizontal="center" vertical="center"/>
    </xf>
    <xf numFmtId="0" fontId="0" fillId="0" borderId="194" xfId="0" applyBorder="1" applyAlignment="1">
      <alignment horizontal="center" vertical="center"/>
    </xf>
    <xf numFmtId="168" fontId="25" fillId="3" borderId="75" xfId="1" applyNumberFormat="1" applyFont="1" applyFill="1" applyBorder="1" applyAlignment="1">
      <alignment horizontal="center" vertical="center" wrapText="1"/>
    </xf>
    <xf numFmtId="168" fontId="25" fillId="3" borderId="66" xfId="1" applyNumberFormat="1" applyFont="1" applyFill="1" applyBorder="1" applyAlignment="1">
      <alignment horizontal="center" vertical="center" wrapText="1"/>
    </xf>
    <xf numFmtId="168" fontId="25" fillId="3" borderId="135" xfId="1" applyNumberFormat="1" applyFont="1" applyFill="1" applyBorder="1" applyAlignment="1">
      <alignment horizontal="center" vertical="center" wrapText="1"/>
    </xf>
    <xf numFmtId="168" fontId="16" fillId="0" borderId="135" xfId="0" applyNumberFormat="1" applyFont="1" applyBorder="1" applyAlignment="1">
      <alignment horizontal="center" vertical="center"/>
    </xf>
    <xf numFmtId="168" fontId="28" fillId="0" borderId="138" xfId="0" applyNumberFormat="1" applyFont="1" applyBorder="1" applyAlignment="1">
      <alignment horizontal="center" vertical="center"/>
    </xf>
    <xf numFmtId="168" fontId="24" fillId="0" borderId="122" xfId="0" applyNumberFormat="1" applyFont="1" applyBorder="1" applyAlignment="1">
      <alignment horizontal="center" vertical="center"/>
    </xf>
    <xf numFmtId="168" fontId="23" fillId="3" borderId="69" xfId="0" applyNumberFormat="1" applyFont="1" applyFill="1" applyBorder="1" applyAlignment="1">
      <alignment horizontal="center" vertical="center"/>
    </xf>
    <xf numFmtId="0" fontId="34" fillId="6" borderId="87" xfId="4" applyFont="1" applyFill="1" applyBorder="1" applyAlignment="1">
      <alignment horizontal="left" vertical="center" wrapText="1"/>
    </xf>
    <xf numFmtId="166" fontId="23" fillId="7" borderId="24" xfId="4" applyNumberFormat="1" applyFont="1" applyFill="1" applyBorder="1" applyAlignment="1">
      <alignment horizontal="center" vertical="center"/>
    </xf>
  </cellXfs>
  <cellStyles count="12">
    <cellStyle name="Currency 2" xfId="11" xr:uid="{00000000-0005-0000-0000-000000000000}"/>
    <cellStyle name="Isticanje6" xfId="3" builtinId="49"/>
    <cellStyle name="Normal 2" xfId="2" xr:uid="{00000000-0005-0000-0000-000002000000}"/>
    <cellStyle name="Normal 2 2" xfId="8" xr:uid="{00000000-0005-0000-0000-000003000000}"/>
    <cellStyle name="Normal 2 3 2" xfId="6" xr:uid="{00000000-0005-0000-0000-000004000000}"/>
    <cellStyle name="Normal 3" xfId="4" xr:uid="{00000000-0005-0000-0000-000005000000}"/>
    <cellStyle name="Normal 4" xfId="10" xr:uid="{00000000-0005-0000-0000-000006000000}"/>
    <cellStyle name="Normalno" xfId="0" builtinId="0"/>
    <cellStyle name="Normalno 2 2" xfId="5" xr:uid="{00000000-0005-0000-0000-000009000000}"/>
    <cellStyle name="Normalno 2 3" xfId="7" xr:uid="{00000000-0005-0000-0000-00000A000000}"/>
    <cellStyle name="Normalno 5" xfId="1" xr:uid="{00000000-0005-0000-0000-00000B000000}"/>
    <cellStyle name="Percent 2" xfId="9" xr:uid="{00000000-0005-0000-0000-00000C000000}"/>
  </cellStyles>
  <dxfs count="0"/>
  <tableStyles count="0" defaultTableStyle="TableStyleMedium2" defaultPivotStyle="PivotStyleLight16"/>
  <colors>
    <mruColors>
      <color rgb="FFFF5050"/>
      <color rgb="FFFFFF66"/>
      <color rgb="FF99CCFF"/>
      <color rgb="FFFFFFCC"/>
      <color rgb="FFA50021"/>
      <color rgb="FFFFCC66"/>
      <color rgb="FFFFCC00"/>
      <color rgb="FFFFCCCC"/>
      <color rgb="FF0066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zoomScale="90" zoomScaleNormal="90" workbookViewId="0">
      <selection activeCell="L12" sqref="L12"/>
    </sheetView>
  </sheetViews>
  <sheetFormatPr defaultColWidth="8.85546875" defaultRowHeight="15" x14ac:dyDescent="0.25"/>
  <cols>
    <col min="1" max="1" width="19.85546875" style="10" customWidth="1"/>
    <col min="2" max="2" width="48.42578125" style="10" customWidth="1"/>
    <col min="3" max="3" width="24.28515625" style="184" customWidth="1"/>
    <col min="4" max="16384" width="8.85546875" style="10"/>
  </cols>
  <sheetData>
    <row r="1" spans="1:3" ht="17.25" customHeight="1" x14ac:dyDescent="0.25">
      <c r="A1" s="288"/>
      <c r="B1" s="288"/>
    </row>
    <row r="2" spans="1:3" ht="30" customHeight="1" x14ac:dyDescent="0.25">
      <c r="A2" s="108" t="s">
        <v>171</v>
      </c>
      <c r="B2" s="109" t="s">
        <v>177</v>
      </c>
    </row>
    <row r="3" spans="1:3" ht="30" customHeight="1" x14ac:dyDescent="0.25">
      <c r="A3" s="108" t="s">
        <v>172</v>
      </c>
      <c r="B3" s="109" t="s">
        <v>178</v>
      </c>
    </row>
    <row r="4" spans="1:3" ht="30" customHeight="1" x14ac:dyDescent="0.25">
      <c r="A4" s="108" t="s">
        <v>173</v>
      </c>
      <c r="B4" s="109" t="s">
        <v>179</v>
      </c>
    </row>
    <row r="5" spans="1:3" ht="30" customHeight="1" x14ac:dyDescent="0.25">
      <c r="A5" s="108" t="s">
        <v>7</v>
      </c>
      <c r="B5" s="109">
        <v>97103671104</v>
      </c>
    </row>
    <row r="6" spans="1:3" ht="30" customHeight="1" x14ac:dyDescent="0.25">
      <c r="A6" s="108" t="s">
        <v>174</v>
      </c>
      <c r="B6" s="110" t="s">
        <v>183</v>
      </c>
    </row>
    <row r="7" spans="1:3" ht="15" customHeight="1" x14ac:dyDescent="0.25">
      <c r="A7" s="111"/>
      <c r="B7" s="112"/>
    </row>
    <row r="8" spans="1:3" ht="35.25" customHeight="1" x14ac:dyDescent="0.25">
      <c r="A8" s="113" t="s">
        <v>175</v>
      </c>
      <c r="B8" s="114" t="s">
        <v>176</v>
      </c>
    </row>
    <row r="9" spans="1:3" ht="35.25" customHeight="1" x14ac:dyDescent="0.25">
      <c r="A9" s="534" t="s">
        <v>175</v>
      </c>
      <c r="B9" s="535" t="s">
        <v>319</v>
      </c>
    </row>
    <row r="11" spans="1:3" ht="38.25" customHeight="1" x14ac:dyDescent="0.25">
      <c r="A11" s="285" t="s">
        <v>198</v>
      </c>
      <c r="B11" s="285"/>
      <c r="C11" s="185" t="s">
        <v>5</v>
      </c>
    </row>
    <row r="12" spans="1:3" ht="11.25" customHeight="1" x14ac:dyDescent="0.25">
      <c r="A12" s="140"/>
      <c r="B12" s="140"/>
      <c r="C12" s="186"/>
    </row>
    <row r="13" spans="1:3" ht="24.95" customHeight="1" x14ac:dyDescent="0.25">
      <c r="A13" s="14" t="s">
        <v>203</v>
      </c>
      <c r="B13" s="15" t="s">
        <v>197</v>
      </c>
      <c r="C13" s="187">
        <f>'IMOVINA-DUBRAVA'!L133</f>
        <v>0</v>
      </c>
    </row>
    <row r="14" spans="1:3" ht="24.95" customHeight="1" x14ac:dyDescent="0.25">
      <c r="A14" s="14" t="s">
        <v>204</v>
      </c>
      <c r="B14" s="15" t="s">
        <v>196</v>
      </c>
      <c r="C14" s="187">
        <f>'IMOVINA MAKSIMIR'!L144</f>
        <v>0</v>
      </c>
    </row>
    <row r="15" spans="1:3" ht="24.95" customHeight="1" x14ac:dyDescent="0.25">
      <c r="A15" s="14" t="s">
        <v>205</v>
      </c>
      <c r="B15" s="15" t="s">
        <v>275</v>
      </c>
      <c r="C15" s="187">
        <f>'IMOVINA PEŠĆENICA'!L147</f>
        <v>0</v>
      </c>
    </row>
    <row r="16" spans="1:3" ht="24.95" customHeight="1" x14ac:dyDescent="0.25">
      <c r="A16" s="14" t="s">
        <v>206</v>
      </c>
      <c r="B16" s="15" t="s">
        <v>195</v>
      </c>
      <c r="C16" s="187">
        <f>'IMOVINA SESVETE'!L153</f>
        <v>0</v>
      </c>
    </row>
    <row r="17" spans="1:3" ht="24.95" customHeight="1" x14ac:dyDescent="0.25">
      <c r="A17" s="14" t="s">
        <v>280</v>
      </c>
      <c r="B17" s="15" t="s">
        <v>194</v>
      </c>
      <c r="C17" s="187">
        <f>' ODGOVORNOST'!H22</f>
        <v>0</v>
      </c>
    </row>
    <row r="18" spans="1:3" ht="24.95" customHeight="1" x14ac:dyDescent="0.25">
      <c r="A18" s="14" t="s">
        <v>207</v>
      </c>
      <c r="B18" s="15" t="s">
        <v>193</v>
      </c>
      <c r="C18" s="187">
        <f>' ODGOVORNOST'!H53</f>
        <v>0</v>
      </c>
    </row>
    <row r="19" spans="1:3" ht="24.95" customHeight="1" x14ac:dyDescent="0.25">
      <c r="A19" s="14" t="s">
        <v>281</v>
      </c>
      <c r="B19" s="15" t="s">
        <v>192</v>
      </c>
      <c r="C19" s="187">
        <f>'OSIGURANJE AO'!Q22</f>
        <v>0</v>
      </c>
    </row>
    <row r="20" spans="1:3" ht="24.95" customHeight="1" thickBot="1" x14ac:dyDescent="0.3">
      <c r="A20" s="18" t="s">
        <v>208</v>
      </c>
      <c r="B20" s="19" t="s">
        <v>191</v>
      </c>
      <c r="C20" s="188">
        <f>'Osiguranje AK'!N12</f>
        <v>0</v>
      </c>
    </row>
    <row r="21" spans="1:3" ht="16.5" thickTop="1" x14ac:dyDescent="0.25">
      <c r="A21" s="16"/>
      <c r="B21" s="17"/>
      <c r="C21" s="189"/>
    </row>
    <row r="22" spans="1:3" ht="16.5" thickBot="1" x14ac:dyDescent="0.3">
      <c r="A22" s="20"/>
      <c r="B22" s="21"/>
      <c r="C22" s="190"/>
    </row>
    <row r="23" spans="1:3" ht="26.1" customHeight="1" thickTop="1" x14ac:dyDescent="0.25">
      <c r="A23" s="22" t="s">
        <v>9</v>
      </c>
      <c r="B23" s="23" t="s">
        <v>209</v>
      </c>
      <c r="C23" s="191">
        <f>C13+C14+C15+C16</f>
        <v>0</v>
      </c>
    </row>
    <row r="24" spans="1:3" ht="26.1" customHeight="1" x14ac:dyDescent="0.25">
      <c r="A24" s="24" t="s">
        <v>10</v>
      </c>
      <c r="B24" s="25" t="s">
        <v>318</v>
      </c>
      <c r="C24" s="192">
        <f>C17+C18</f>
        <v>0</v>
      </c>
    </row>
    <row r="25" spans="1:3" ht="26.1" customHeight="1" thickBot="1" x14ac:dyDescent="0.3">
      <c r="A25" s="141" t="s">
        <v>11</v>
      </c>
      <c r="B25" s="142" t="s">
        <v>190</v>
      </c>
      <c r="C25" s="193">
        <f>C19+C20</f>
        <v>0</v>
      </c>
    </row>
    <row r="26" spans="1:3" ht="26.1" customHeight="1" thickBot="1" x14ac:dyDescent="0.3">
      <c r="A26" s="286" t="s">
        <v>189</v>
      </c>
      <c r="B26" s="287"/>
      <c r="C26" s="194">
        <f>SUM(C23:C25)</f>
        <v>0</v>
      </c>
    </row>
    <row r="27" spans="1:3" ht="16.5" thickTop="1" x14ac:dyDescent="0.25">
      <c r="A27" s="16"/>
      <c r="B27" s="16"/>
      <c r="C27" s="189"/>
    </row>
    <row r="28" spans="1:3" ht="15.75" x14ac:dyDescent="0.25">
      <c r="A28" s="16"/>
      <c r="B28" s="16"/>
      <c r="C28" s="189"/>
    </row>
    <row r="29" spans="1:3" ht="15.75" x14ac:dyDescent="0.25">
      <c r="A29" s="16"/>
      <c r="B29" s="16"/>
      <c r="C29" s="189"/>
    </row>
    <row r="30" spans="1:3" ht="15.75" x14ac:dyDescent="0.25">
      <c r="A30" s="16"/>
      <c r="B30" s="16"/>
      <c r="C30" s="189"/>
    </row>
  </sheetData>
  <mergeCells count="3">
    <mergeCell ref="A11:B11"/>
    <mergeCell ref="A26:B26"/>
    <mergeCell ref="A1:B1"/>
  </mergeCells>
  <pageMargins left="0.59055118110236227" right="0.59055118110236227" top="0.74803149606299213" bottom="0.74803149606299213" header="0.31496062992125984" footer="0.31496062992125984"/>
  <pageSetup paperSize="9" scale="95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4"/>
  <sheetViews>
    <sheetView topLeftCell="A103" zoomScaleNormal="100" workbookViewId="0">
      <selection activeCell="L128" sqref="L128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140625" style="1" customWidth="1"/>
    <col min="8" max="8" width="6.7109375" style="1" customWidth="1"/>
    <col min="9" max="9" width="10.7109375" style="1" customWidth="1"/>
    <col min="10" max="10" width="10.140625" style="1" customWidth="1"/>
    <col min="11" max="11" width="20.5703125" style="178" customWidth="1"/>
    <col min="12" max="12" width="22.85546875" style="178" customWidth="1"/>
    <col min="13" max="13" width="26" style="1" customWidth="1"/>
    <col min="14" max="14" width="27.140625" style="1" customWidth="1"/>
    <col min="15" max="15" width="15.85546875" style="7" customWidth="1"/>
    <col min="16" max="16" width="14.140625" style="7" customWidth="1"/>
    <col min="17" max="17" width="15.140625" style="1" customWidth="1"/>
    <col min="18" max="18" width="16.42578125" style="1" customWidth="1"/>
    <col min="19" max="16384" width="9.140625" style="1"/>
  </cols>
  <sheetData>
    <row r="1" spans="1:16" ht="9" customHeight="1" thickBot="1" x14ac:dyDescent="0.3">
      <c r="L1" s="173"/>
    </row>
    <row r="2" spans="1:16" ht="21" customHeight="1" thickTop="1" thickBot="1" x14ac:dyDescent="0.3">
      <c r="A2" s="321" t="s">
        <v>199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3"/>
    </row>
    <row r="3" spans="1:16" ht="19.5" customHeight="1" thickTop="1" x14ac:dyDescent="0.25">
      <c r="A3" s="324" t="s">
        <v>12</v>
      </c>
      <c r="B3" s="325"/>
      <c r="C3" s="326"/>
      <c r="D3" s="327" t="s">
        <v>22</v>
      </c>
      <c r="E3" s="325"/>
      <c r="F3" s="325"/>
      <c r="G3" s="325"/>
      <c r="H3" s="325"/>
      <c r="I3" s="325"/>
      <c r="J3" s="325"/>
      <c r="K3" s="325"/>
      <c r="L3" s="328"/>
    </row>
    <row r="4" spans="1:16" ht="12.75" customHeight="1" thickBot="1" x14ac:dyDescent="0.3">
      <c r="A4" s="115"/>
      <c r="B4" s="105"/>
      <c r="C4" s="105"/>
      <c r="D4" s="105"/>
      <c r="E4" s="105"/>
      <c r="F4" s="105"/>
      <c r="G4" s="105"/>
      <c r="H4" s="105"/>
      <c r="I4" s="105"/>
      <c r="J4" s="105"/>
      <c r="K4" s="179"/>
      <c r="L4" s="174"/>
    </row>
    <row r="5" spans="1:16" ht="17.25" customHeight="1" thickTop="1" x14ac:dyDescent="0.2">
      <c r="A5" s="329" t="s">
        <v>23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1"/>
      <c r="O5" s="77"/>
      <c r="P5" s="11"/>
    </row>
    <row r="6" spans="1:16" ht="15" customHeight="1" x14ac:dyDescent="0.25">
      <c r="A6" s="308" t="s">
        <v>6</v>
      </c>
      <c r="B6" s="309"/>
      <c r="C6" s="309"/>
      <c r="D6" s="309"/>
      <c r="E6" s="309"/>
      <c r="F6" s="309"/>
      <c r="G6" s="309"/>
      <c r="H6" s="310"/>
      <c r="I6" s="311" t="s">
        <v>8</v>
      </c>
      <c r="J6" s="312"/>
      <c r="K6" s="180" t="s">
        <v>291</v>
      </c>
      <c r="L6" s="175" t="s">
        <v>290</v>
      </c>
    </row>
    <row r="7" spans="1:16" x14ac:dyDescent="0.25">
      <c r="A7" s="313" t="s">
        <v>21</v>
      </c>
      <c r="B7" s="314"/>
      <c r="C7" s="314"/>
      <c r="D7" s="314"/>
      <c r="E7" s="314"/>
      <c r="F7" s="314"/>
      <c r="G7" s="314"/>
      <c r="H7" s="315"/>
      <c r="I7" s="320">
        <v>14707000</v>
      </c>
      <c r="J7" s="320"/>
      <c r="K7" s="248">
        <f>I7/7.5345</f>
        <v>1951954.3433539052</v>
      </c>
      <c r="L7" s="245">
        <v>0</v>
      </c>
      <c r="O7" s="79"/>
      <c r="P7" s="79"/>
    </row>
    <row r="8" spans="1:16" x14ac:dyDescent="0.25">
      <c r="A8" s="289" t="s">
        <v>14</v>
      </c>
      <c r="B8" s="290"/>
      <c r="C8" s="290"/>
      <c r="D8" s="290"/>
      <c r="E8" s="290"/>
      <c r="F8" s="290"/>
      <c r="G8" s="290"/>
      <c r="H8" s="291"/>
      <c r="I8" s="292">
        <v>100000</v>
      </c>
      <c r="J8" s="292"/>
      <c r="K8" s="249">
        <f t="shared" ref="K8:K10" si="0">I8/7.5345</f>
        <v>13272.280841462605</v>
      </c>
      <c r="L8" s="250">
        <v>0</v>
      </c>
      <c r="O8" s="79"/>
      <c r="P8" s="79"/>
    </row>
    <row r="9" spans="1:16" x14ac:dyDescent="0.25">
      <c r="A9" s="289" t="s">
        <v>18</v>
      </c>
      <c r="B9" s="290"/>
      <c r="C9" s="290"/>
      <c r="D9" s="290"/>
      <c r="E9" s="290"/>
      <c r="F9" s="290"/>
      <c r="G9" s="290"/>
      <c r="H9" s="291"/>
      <c r="I9" s="292">
        <v>100000</v>
      </c>
      <c r="J9" s="292"/>
      <c r="K9" s="249">
        <f t="shared" si="0"/>
        <v>13272.280841462605</v>
      </c>
      <c r="L9" s="250">
        <v>0</v>
      </c>
      <c r="O9" s="79"/>
      <c r="P9" s="79"/>
    </row>
    <row r="10" spans="1:16" ht="15" customHeight="1" x14ac:dyDescent="0.25">
      <c r="A10" s="299" t="s">
        <v>17</v>
      </c>
      <c r="B10" s="290"/>
      <c r="C10" s="290"/>
      <c r="D10" s="290"/>
      <c r="E10" s="290"/>
      <c r="F10" s="290"/>
      <c r="G10" s="290"/>
      <c r="H10" s="291"/>
      <c r="I10" s="292">
        <v>5000</v>
      </c>
      <c r="J10" s="304"/>
      <c r="K10" s="249">
        <f t="shared" si="0"/>
        <v>663.61404207313024</v>
      </c>
      <c r="L10" s="247">
        <f>I10*M10/1000</f>
        <v>0</v>
      </c>
    </row>
    <row r="11" spans="1:16" ht="15" customHeight="1" thickBot="1" x14ac:dyDescent="0.3">
      <c r="A11" s="300" t="s">
        <v>3</v>
      </c>
      <c r="B11" s="301"/>
      <c r="C11" s="301"/>
      <c r="D11" s="301"/>
      <c r="E11" s="301"/>
      <c r="F11" s="301"/>
      <c r="G11" s="301"/>
      <c r="H11" s="301"/>
      <c r="I11" s="301"/>
      <c r="J11" s="332"/>
      <c r="K11" s="181"/>
      <c r="L11" s="257">
        <f>SUM(L7:L10)</f>
        <v>0</v>
      </c>
      <c r="O11" s="43"/>
    </row>
    <row r="12" spans="1:16" ht="18" customHeight="1" thickTop="1" x14ac:dyDescent="0.25">
      <c r="A12" s="338" t="s">
        <v>283</v>
      </c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40"/>
    </row>
    <row r="13" spans="1:16" ht="15" customHeight="1" x14ac:dyDescent="0.25">
      <c r="A13" s="308" t="s">
        <v>6</v>
      </c>
      <c r="B13" s="309"/>
      <c r="C13" s="309"/>
      <c r="D13" s="309"/>
      <c r="E13" s="309"/>
      <c r="F13" s="309"/>
      <c r="G13" s="309"/>
      <c r="H13" s="310"/>
      <c r="I13" s="311" t="s">
        <v>8</v>
      </c>
      <c r="J13" s="312"/>
      <c r="K13" s="255" t="s">
        <v>291</v>
      </c>
      <c r="L13" s="175" t="s">
        <v>290</v>
      </c>
    </row>
    <row r="14" spans="1:16" ht="14.25" customHeight="1" x14ac:dyDescent="0.25">
      <c r="A14" s="313" t="s">
        <v>21</v>
      </c>
      <c r="B14" s="314"/>
      <c r="C14" s="314"/>
      <c r="D14" s="314"/>
      <c r="E14" s="314"/>
      <c r="F14" s="314"/>
      <c r="G14" s="314"/>
      <c r="H14" s="315"/>
      <c r="I14" s="316">
        <v>4335230</v>
      </c>
      <c r="J14" s="316"/>
      <c r="K14" s="252">
        <f>I14/7.5345</f>
        <v>575383.90072333929</v>
      </c>
      <c r="L14" s="245">
        <v>0</v>
      </c>
      <c r="P14" s="79"/>
    </row>
    <row r="15" spans="1:16" ht="15.75" customHeight="1" x14ac:dyDescent="0.25">
      <c r="A15" s="289" t="s">
        <v>14</v>
      </c>
      <c r="B15" s="290"/>
      <c r="C15" s="290"/>
      <c r="D15" s="290"/>
      <c r="E15" s="290"/>
      <c r="F15" s="290"/>
      <c r="G15" s="290"/>
      <c r="H15" s="291"/>
      <c r="I15" s="292">
        <v>40000</v>
      </c>
      <c r="J15" s="292"/>
      <c r="K15" s="253">
        <f t="shared" ref="K15:K17" si="1">I15/7.5345</f>
        <v>5308.9123365850419</v>
      </c>
      <c r="L15" s="250">
        <v>0</v>
      </c>
    </row>
    <row r="16" spans="1:16" ht="15.75" customHeight="1" x14ac:dyDescent="0.25">
      <c r="A16" s="289" t="s">
        <v>18</v>
      </c>
      <c r="B16" s="290"/>
      <c r="C16" s="290"/>
      <c r="D16" s="290"/>
      <c r="E16" s="290"/>
      <c r="F16" s="290"/>
      <c r="G16" s="290"/>
      <c r="H16" s="291"/>
      <c r="I16" s="292">
        <v>40000</v>
      </c>
      <c r="J16" s="292"/>
      <c r="K16" s="253">
        <f t="shared" si="1"/>
        <v>5308.9123365850419</v>
      </c>
      <c r="L16" s="250">
        <v>0</v>
      </c>
    </row>
    <row r="17" spans="1:16" ht="14.25" customHeight="1" x14ac:dyDescent="0.25">
      <c r="A17" s="299" t="s">
        <v>15</v>
      </c>
      <c r="B17" s="290"/>
      <c r="C17" s="290"/>
      <c r="D17" s="290"/>
      <c r="E17" s="290"/>
      <c r="F17" s="290"/>
      <c r="G17" s="290"/>
      <c r="H17" s="291"/>
      <c r="I17" s="292">
        <v>200000</v>
      </c>
      <c r="J17" s="292"/>
      <c r="K17" s="254">
        <f t="shared" si="1"/>
        <v>26544.56168292521</v>
      </c>
      <c r="L17" s="250">
        <v>0</v>
      </c>
    </row>
    <row r="18" spans="1:16" ht="14.25" customHeight="1" thickBot="1" x14ac:dyDescent="0.3">
      <c r="A18" s="300" t="s">
        <v>3</v>
      </c>
      <c r="B18" s="301"/>
      <c r="C18" s="301"/>
      <c r="D18" s="301"/>
      <c r="E18" s="301"/>
      <c r="F18" s="301"/>
      <c r="G18" s="301"/>
      <c r="H18" s="301"/>
      <c r="I18" s="301"/>
      <c r="J18" s="332"/>
      <c r="K18" s="181"/>
      <c r="L18" s="258">
        <f>SUM(L14:L17)</f>
        <v>0</v>
      </c>
    </row>
    <row r="19" spans="1:16" ht="16.5" thickTop="1" thickBot="1" x14ac:dyDescent="0.3">
      <c r="A19" s="296" t="s">
        <v>75</v>
      </c>
      <c r="B19" s="297"/>
      <c r="C19" s="297"/>
      <c r="D19" s="297"/>
      <c r="E19" s="297"/>
      <c r="F19" s="297"/>
      <c r="G19" s="297"/>
      <c r="H19" s="297"/>
      <c r="I19" s="297"/>
      <c r="J19" s="298"/>
      <c r="K19" s="182"/>
      <c r="L19" s="259">
        <f>L11+L18</f>
        <v>0</v>
      </c>
    </row>
    <row r="20" spans="1:16" ht="16.5" thickTop="1" thickBot="1" x14ac:dyDescent="0.3">
      <c r="A20" s="333"/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5"/>
    </row>
    <row r="21" spans="1:16" ht="15.75" customHeight="1" thickTop="1" x14ac:dyDescent="0.25">
      <c r="A21" s="329" t="s">
        <v>25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1"/>
    </row>
    <row r="22" spans="1:16" ht="15" customHeight="1" x14ac:dyDescent="0.25">
      <c r="A22" s="308" t="s">
        <v>6</v>
      </c>
      <c r="B22" s="309"/>
      <c r="C22" s="309"/>
      <c r="D22" s="309"/>
      <c r="E22" s="309"/>
      <c r="F22" s="309"/>
      <c r="G22" s="309"/>
      <c r="H22" s="310"/>
      <c r="I22" s="311" t="s">
        <v>8</v>
      </c>
      <c r="J22" s="312"/>
      <c r="K22" s="255" t="s">
        <v>291</v>
      </c>
      <c r="L22" s="175" t="s">
        <v>290</v>
      </c>
    </row>
    <row r="23" spans="1:16" x14ac:dyDescent="0.25">
      <c r="A23" s="313" t="s">
        <v>21</v>
      </c>
      <c r="B23" s="314"/>
      <c r="C23" s="314"/>
      <c r="D23" s="314"/>
      <c r="E23" s="314"/>
      <c r="F23" s="314"/>
      <c r="G23" s="314"/>
      <c r="H23" s="315"/>
      <c r="I23" s="320">
        <v>1945923</v>
      </c>
      <c r="J23" s="320"/>
      <c r="K23" s="256">
        <f>I23/7.5345</f>
        <v>258268.36551861436</v>
      </c>
      <c r="L23" s="245">
        <v>0</v>
      </c>
      <c r="O23" s="79"/>
    </row>
    <row r="24" spans="1:16" x14ac:dyDescent="0.25">
      <c r="A24" s="289" t="s">
        <v>14</v>
      </c>
      <c r="B24" s="290"/>
      <c r="C24" s="290"/>
      <c r="D24" s="290"/>
      <c r="E24" s="290"/>
      <c r="F24" s="290"/>
      <c r="G24" s="290"/>
      <c r="H24" s="291"/>
      <c r="I24" s="292">
        <v>60000</v>
      </c>
      <c r="J24" s="292"/>
      <c r="K24" s="249">
        <f t="shared" ref="K24:K26" si="2">I24/7.5345</f>
        <v>7963.3685048775624</v>
      </c>
      <c r="L24" s="250">
        <v>0</v>
      </c>
    </row>
    <row r="25" spans="1:16" x14ac:dyDescent="0.25">
      <c r="A25" s="289" t="s">
        <v>18</v>
      </c>
      <c r="B25" s="290"/>
      <c r="C25" s="290"/>
      <c r="D25" s="290"/>
      <c r="E25" s="290"/>
      <c r="F25" s="290"/>
      <c r="G25" s="290"/>
      <c r="H25" s="291"/>
      <c r="I25" s="292">
        <v>60000</v>
      </c>
      <c r="J25" s="292"/>
      <c r="K25" s="249">
        <f t="shared" si="2"/>
        <v>7963.3685048775624</v>
      </c>
      <c r="L25" s="250">
        <v>0</v>
      </c>
    </row>
    <row r="26" spans="1:16" ht="15" customHeight="1" x14ac:dyDescent="0.25">
      <c r="A26" s="299" t="s">
        <v>17</v>
      </c>
      <c r="B26" s="290"/>
      <c r="C26" s="290"/>
      <c r="D26" s="290"/>
      <c r="E26" s="290"/>
      <c r="F26" s="290"/>
      <c r="G26" s="290"/>
      <c r="H26" s="291"/>
      <c r="I26" s="292">
        <v>5000</v>
      </c>
      <c r="J26" s="304"/>
      <c r="K26" s="249">
        <f t="shared" si="2"/>
        <v>663.61404207313024</v>
      </c>
      <c r="L26" s="247">
        <f>I26*M26/1000</f>
        <v>0</v>
      </c>
    </row>
    <row r="27" spans="1:16" ht="15.75" customHeight="1" thickBot="1" x14ac:dyDescent="0.3">
      <c r="A27" s="300" t="s">
        <v>3</v>
      </c>
      <c r="B27" s="301"/>
      <c r="C27" s="301"/>
      <c r="D27" s="301"/>
      <c r="E27" s="301"/>
      <c r="F27" s="301"/>
      <c r="G27" s="301"/>
      <c r="H27" s="301"/>
      <c r="I27" s="301"/>
      <c r="J27" s="332"/>
      <c r="K27" s="181"/>
      <c r="L27" s="257">
        <f>SUM(L23:L26)</f>
        <v>0</v>
      </c>
    </row>
    <row r="28" spans="1:16" ht="15.75" thickTop="1" x14ac:dyDescent="0.25">
      <c r="A28" s="338" t="s">
        <v>284</v>
      </c>
      <c r="B28" s="339"/>
      <c r="C28" s="339"/>
      <c r="D28" s="339"/>
      <c r="E28" s="339"/>
      <c r="F28" s="339"/>
      <c r="G28" s="339"/>
      <c r="H28" s="339"/>
      <c r="I28" s="339"/>
      <c r="J28" s="339"/>
      <c r="K28" s="339"/>
      <c r="L28" s="340"/>
    </row>
    <row r="29" spans="1:16" ht="15" customHeight="1" x14ac:dyDescent="0.25">
      <c r="A29" s="308" t="s">
        <v>6</v>
      </c>
      <c r="B29" s="309"/>
      <c r="C29" s="309"/>
      <c r="D29" s="309"/>
      <c r="E29" s="309"/>
      <c r="F29" s="309"/>
      <c r="G29" s="309"/>
      <c r="H29" s="310"/>
      <c r="I29" s="311" t="s">
        <v>8</v>
      </c>
      <c r="J29" s="312"/>
      <c r="K29" s="255" t="s">
        <v>291</v>
      </c>
      <c r="L29" s="175" t="s">
        <v>290</v>
      </c>
    </row>
    <row r="30" spans="1:16" x14ac:dyDescent="0.25">
      <c r="A30" s="313" t="s">
        <v>21</v>
      </c>
      <c r="B30" s="314"/>
      <c r="C30" s="314"/>
      <c r="D30" s="314"/>
      <c r="E30" s="314"/>
      <c r="F30" s="314"/>
      <c r="G30" s="314"/>
      <c r="H30" s="315"/>
      <c r="I30" s="341">
        <v>246432</v>
      </c>
      <c r="J30" s="342"/>
      <c r="K30" s="261">
        <f>I30/7.5345</f>
        <v>32707.147123233124</v>
      </c>
      <c r="L30" s="251">
        <v>0</v>
      </c>
      <c r="P30" s="79"/>
    </row>
    <row r="31" spans="1:16" x14ac:dyDescent="0.25">
      <c r="A31" s="289" t="s">
        <v>14</v>
      </c>
      <c r="B31" s="290"/>
      <c r="C31" s="290"/>
      <c r="D31" s="290"/>
      <c r="E31" s="290"/>
      <c r="F31" s="290"/>
      <c r="G31" s="290"/>
      <c r="H31" s="291"/>
      <c r="I31" s="336">
        <v>10000</v>
      </c>
      <c r="J31" s="337"/>
      <c r="K31" s="262">
        <f t="shared" ref="K31:K33" si="3">I31/7.5345</f>
        <v>1327.2280841462605</v>
      </c>
      <c r="L31" s="246">
        <v>0</v>
      </c>
    </row>
    <row r="32" spans="1:16" x14ac:dyDescent="0.25">
      <c r="A32" s="289" t="s">
        <v>18</v>
      </c>
      <c r="B32" s="290"/>
      <c r="C32" s="290"/>
      <c r="D32" s="290"/>
      <c r="E32" s="290"/>
      <c r="F32" s="290"/>
      <c r="G32" s="290"/>
      <c r="H32" s="291"/>
      <c r="I32" s="336">
        <v>10000</v>
      </c>
      <c r="J32" s="337"/>
      <c r="K32" s="262">
        <f t="shared" si="3"/>
        <v>1327.2280841462605</v>
      </c>
      <c r="L32" s="246">
        <v>0</v>
      </c>
    </row>
    <row r="33" spans="1:16" ht="15" customHeight="1" x14ac:dyDescent="0.25">
      <c r="A33" s="299" t="s">
        <v>15</v>
      </c>
      <c r="B33" s="290"/>
      <c r="C33" s="290"/>
      <c r="D33" s="290"/>
      <c r="E33" s="290"/>
      <c r="F33" s="290"/>
      <c r="G33" s="290"/>
      <c r="H33" s="291"/>
      <c r="I33" s="336">
        <v>10000</v>
      </c>
      <c r="J33" s="337"/>
      <c r="K33" s="262">
        <f t="shared" si="3"/>
        <v>1327.2280841462605</v>
      </c>
      <c r="L33" s="246">
        <v>0</v>
      </c>
    </row>
    <row r="34" spans="1:16" ht="15.75" customHeight="1" thickBot="1" x14ac:dyDescent="0.3">
      <c r="A34" s="300" t="s">
        <v>3</v>
      </c>
      <c r="B34" s="301"/>
      <c r="C34" s="301"/>
      <c r="D34" s="301"/>
      <c r="E34" s="301"/>
      <c r="F34" s="301"/>
      <c r="G34" s="301"/>
      <c r="H34" s="301"/>
      <c r="I34" s="301"/>
      <c r="J34" s="332"/>
      <c r="K34" s="181"/>
      <c r="L34" s="258">
        <f>SUM(L30:L33)</f>
        <v>0</v>
      </c>
    </row>
    <row r="35" spans="1:16" ht="16.5" thickTop="1" thickBot="1" x14ac:dyDescent="0.3">
      <c r="A35" s="296" t="s">
        <v>76</v>
      </c>
      <c r="B35" s="297"/>
      <c r="C35" s="297"/>
      <c r="D35" s="297"/>
      <c r="E35" s="297"/>
      <c r="F35" s="297"/>
      <c r="G35" s="297"/>
      <c r="H35" s="297"/>
      <c r="I35" s="297"/>
      <c r="J35" s="298"/>
      <c r="K35" s="182"/>
      <c r="L35" s="260">
        <f>L27+L34</f>
        <v>0</v>
      </c>
    </row>
    <row r="36" spans="1:16" ht="16.5" thickTop="1" thickBot="1" x14ac:dyDescent="0.3">
      <c r="A36" s="118"/>
      <c r="B36" s="105"/>
      <c r="C36" s="105"/>
      <c r="D36" s="105"/>
      <c r="E36" s="105"/>
      <c r="F36" s="105"/>
      <c r="G36" s="105"/>
      <c r="H36" s="105"/>
      <c r="I36" s="105"/>
      <c r="J36" s="105"/>
      <c r="K36" s="179"/>
      <c r="L36" s="176"/>
    </row>
    <row r="37" spans="1:16" ht="17.25" customHeight="1" thickTop="1" x14ac:dyDescent="0.25">
      <c r="A37" s="329" t="s">
        <v>26</v>
      </c>
      <c r="B37" s="330"/>
      <c r="C37" s="330"/>
      <c r="D37" s="330"/>
      <c r="E37" s="330"/>
      <c r="F37" s="330"/>
      <c r="G37" s="330"/>
      <c r="H37" s="330"/>
      <c r="I37" s="330"/>
      <c r="J37" s="330"/>
      <c r="K37" s="330"/>
      <c r="L37" s="331"/>
    </row>
    <row r="38" spans="1:16" ht="15" customHeight="1" x14ac:dyDescent="0.25">
      <c r="A38" s="308" t="s">
        <v>6</v>
      </c>
      <c r="B38" s="309"/>
      <c r="C38" s="309"/>
      <c r="D38" s="309"/>
      <c r="E38" s="309"/>
      <c r="F38" s="309"/>
      <c r="G38" s="309"/>
      <c r="H38" s="310"/>
      <c r="I38" s="311" t="s">
        <v>8</v>
      </c>
      <c r="J38" s="312"/>
      <c r="K38" s="255" t="s">
        <v>291</v>
      </c>
      <c r="L38" s="175" t="s">
        <v>290</v>
      </c>
    </row>
    <row r="39" spans="1:16" x14ac:dyDescent="0.25">
      <c r="A39" s="313" t="s">
        <v>21</v>
      </c>
      <c r="B39" s="314"/>
      <c r="C39" s="314"/>
      <c r="D39" s="314"/>
      <c r="E39" s="314"/>
      <c r="F39" s="314"/>
      <c r="G39" s="314"/>
      <c r="H39" s="315"/>
      <c r="I39" s="320">
        <v>1848497.2</v>
      </c>
      <c r="J39" s="320"/>
      <c r="K39" s="256">
        <f>I39/7.5345</f>
        <v>245337.73973057268</v>
      </c>
      <c r="L39" s="245">
        <v>0</v>
      </c>
      <c r="O39" s="79"/>
    </row>
    <row r="40" spans="1:16" x14ac:dyDescent="0.25">
      <c r="A40" s="289" t="s">
        <v>14</v>
      </c>
      <c r="B40" s="290"/>
      <c r="C40" s="290"/>
      <c r="D40" s="290"/>
      <c r="E40" s="290"/>
      <c r="F40" s="290"/>
      <c r="G40" s="290"/>
      <c r="H40" s="291"/>
      <c r="I40" s="292">
        <v>20000</v>
      </c>
      <c r="J40" s="292"/>
      <c r="K40" s="249">
        <f t="shared" ref="K40:K42" si="4">I40/7.5345</f>
        <v>2654.4561682925209</v>
      </c>
      <c r="L40" s="250">
        <v>0</v>
      </c>
    </row>
    <row r="41" spans="1:16" x14ac:dyDescent="0.25">
      <c r="A41" s="289" t="s">
        <v>18</v>
      </c>
      <c r="B41" s="290"/>
      <c r="C41" s="290"/>
      <c r="D41" s="290"/>
      <c r="E41" s="290"/>
      <c r="F41" s="290"/>
      <c r="G41" s="290"/>
      <c r="H41" s="291"/>
      <c r="I41" s="292">
        <v>20000</v>
      </c>
      <c r="J41" s="292"/>
      <c r="K41" s="249">
        <f t="shared" si="4"/>
        <v>2654.4561682925209</v>
      </c>
      <c r="L41" s="250">
        <v>0</v>
      </c>
    </row>
    <row r="42" spans="1:16" ht="15" customHeight="1" x14ac:dyDescent="0.25">
      <c r="A42" s="299" t="s">
        <v>17</v>
      </c>
      <c r="B42" s="290"/>
      <c r="C42" s="290"/>
      <c r="D42" s="290"/>
      <c r="E42" s="290"/>
      <c r="F42" s="290"/>
      <c r="G42" s="290"/>
      <c r="H42" s="291"/>
      <c r="I42" s="292">
        <v>5000</v>
      </c>
      <c r="J42" s="304"/>
      <c r="K42" s="263">
        <f t="shared" si="4"/>
        <v>663.61404207313024</v>
      </c>
      <c r="L42" s="247">
        <f>I42*M42/1000</f>
        <v>0</v>
      </c>
    </row>
    <row r="43" spans="1:16" ht="15.75" customHeight="1" thickBot="1" x14ac:dyDescent="0.3">
      <c r="A43" s="300" t="s">
        <v>3</v>
      </c>
      <c r="B43" s="301"/>
      <c r="C43" s="301"/>
      <c r="D43" s="301"/>
      <c r="E43" s="301"/>
      <c r="F43" s="301"/>
      <c r="G43" s="301"/>
      <c r="H43" s="301"/>
      <c r="I43" s="301"/>
      <c r="J43" s="332"/>
      <c r="K43" s="181"/>
      <c r="L43" s="257">
        <f>SUM(L39:L42)</f>
        <v>0</v>
      </c>
    </row>
    <row r="44" spans="1:16" ht="15.75" thickTop="1" x14ac:dyDescent="0.25">
      <c r="A44" s="338" t="s">
        <v>285</v>
      </c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40"/>
    </row>
    <row r="45" spans="1:16" ht="15" customHeight="1" x14ac:dyDescent="0.25">
      <c r="A45" s="308" t="s">
        <v>6</v>
      </c>
      <c r="B45" s="309"/>
      <c r="C45" s="309"/>
      <c r="D45" s="309"/>
      <c r="E45" s="309"/>
      <c r="F45" s="309"/>
      <c r="G45" s="309"/>
      <c r="H45" s="310"/>
      <c r="I45" s="311" t="s">
        <v>8</v>
      </c>
      <c r="J45" s="312"/>
      <c r="K45" s="255" t="s">
        <v>291</v>
      </c>
      <c r="L45" s="175" t="s">
        <v>290</v>
      </c>
    </row>
    <row r="46" spans="1:16" x14ac:dyDescent="0.25">
      <c r="A46" s="313" t="s">
        <v>21</v>
      </c>
      <c r="B46" s="314"/>
      <c r="C46" s="314"/>
      <c r="D46" s="314"/>
      <c r="E46" s="314"/>
      <c r="F46" s="314"/>
      <c r="G46" s="314"/>
      <c r="H46" s="315"/>
      <c r="I46" s="316">
        <v>90931</v>
      </c>
      <c r="J46" s="316"/>
      <c r="K46" s="252">
        <f>I46/7.5345</f>
        <v>12068.617691950361</v>
      </c>
      <c r="L46" s="245">
        <v>0</v>
      </c>
      <c r="P46" s="79"/>
    </row>
    <row r="47" spans="1:16" x14ac:dyDescent="0.25">
      <c r="A47" s="289" t="s">
        <v>14</v>
      </c>
      <c r="B47" s="290"/>
      <c r="C47" s="290"/>
      <c r="D47" s="290"/>
      <c r="E47" s="290"/>
      <c r="F47" s="290"/>
      <c r="G47" s="290"/>
      <c r="H47" s="291"/>
      <c r="I47" s="292">
        <v>7500</v>
      </c>
      <c r="J47" s="292"/>
      <c r="K47" s="253">
        <f t="shared" ref="K47:K49" si="5">I47/7.5345</f>
        <v>995.4210631096953</v>
      </c>
      <c r="L47" s="250">
        <v>0</v>
      </c>
    </row>
    <row r="48" spans="1:16" x14ac:dyDescent="0.25">
      <c r="A48" s="289" t="s">
        <v>18</v>
      </c>
      <c r="B48" s="290"/>
      <c r="C48" s="290"/>
      <c r="D48" s="290"/>
      <c r="E48" s="290"/>
      <c r="F48" s="290"/>
      <c r="G48" s="290"/>
      <c r="H48" s="291"/>
      <c r="I48" s="292">
        <v>7500</v>
      </c>
      <c r="J48" s="292"/>
      <c r="K48" s="253">
        <f t="shared" si="5"/>
        <v>995.4210631096953</v>
      </c>
      <c r="L48" s="250">
        <v>0</v>
      </c>
    </row>
    <row r="49" spans="1:15" ht="15" customHeight="1" x14ac:dyDescent="0.25">
      <c r="A49" s="299" t="s">
        <v>15</v>
      </c>
      <c r="B49" s="290"/>
      <c r="C49" s="290"/>
      <c r="D49" s="290"/>
      <c r="E49" s="290"/>
      <c r="F49" s="290"/>
      <c r="G49" s="290"/>
      <c r="H49" s="291"/>
      <c r="I49" s="292">
        <v>10000</v>
      </c>
      <c r="J49" s="292"/>
      <c r="K49" s="253">
        <f t="shared" si="5"/>
        <v>1327.2280841462605</v>
      </c>
      <c r="L49" s="250">
        <v>0</v>
      </c>
    </row>
    <row r="50" spans="1:15" ht="15.75" customHeight="1" thickBot="1" x14ac:dyDescent="0.3">
      <c r="A50" s="300" t="s">
        <v>3</v>
      </c>
      <c r="B50" s="301"/>
      <c r="C50" s="301"/>
      <c r="D50" s="301"/>
      <c r="E50" s="301"/>
      <c r="F50" s="301"/>
      <c r="G50" s="301"/>
      <c r="H50" s="301"/>
      <c r="I50" s="301"/>
      <c r="J50" s="332"/>
      <c r="K50" s="181"/>
      <c r="L50" s="258">
        <f>SUM(L46:L49)</f>
        <v>0</v>
      </c>
    </row>
    <row r="51" spans="1:15" ht="16.5" thickTop="1" thickBot="1" x14ac:dyDescent="0.3">
      <c r="A51" s="296" t="s">
        <v>77</v>
      </c>
      <c r="B51" s="297"/>
      <c r="C51" s="297"/>
      <c r="D51" s="297"/>
      <c r="E51" s="297"/>
      <c r="F51" s="297"/>
      <c r="G51" s="297"/>
      <c r="H51" s="297"/>
      <c r="I51" s="297"/>
      <c r="J51" s="298"/>
      <c r="K51" s="182"/>
      <c r="L51" s="260">
        <f>L43+L50</f>
        <v>0</v>
      </c>
    </row>
    <row r="52" spans="1:15" ht="16.5" thickTop="1" thickBot="1" x14ac:dyDescent="0.3">
      <c r="A52" s="118"/>
      <c r="B52" s="105"/>
      <c r="C52" s="105"/>
      <c r="D52" s="105"/>
      <c r="E52" s="105"/>
      <c r="F52" s="105"/>
      <c r="G52" s="105"/>
      <c r="H52" s="105"/>
      <c r="I52" s="105"/>
      <c r="J52" s="105"/>
      <c r="K52" s="179"/>
      <c r="L52" s="176"/>
    </row>
    <row r="53" spans="1:15" ht="17.25" customHeight="1" thickTop="1" x14ac:dyDescent="0.25">
      <c r="A53" s="329" t="s">
        <v>27</v>
      </c>
      <c r="B53" s="330"/>
      <c r="C53" s="330"/>
      <c r="D53" s="330"/>
      <c r="E53" s="330"/>
      <c r="F53" s="330"/>
      <c r="G53" s="330"/>
      <c r="H53" s="330"/>
      <c r="I53" s="330"/>
      <c r="J53" s="330"/>
      <c r="K53" s="330"/>
      <c r="L53" s="331"/>
    </row>
    <row r="54" spans="1:15" ht="15" customHeight="1" x14ac:dyDescent="0.25">
      <c r="A54" s="308" t="s">
        <v>6</v>
      </c>
      <c r="B54" s="309"/>
      <c r="C54" s="309"/>
      <c r="D54" s="309"/>
      <c r="E54" s="309"/>
      <c r="F54" s="309"/>
      <c r="G54" s="309"/>
      <c r="H54" s="310"/>
      <c r="I54" s="311" t="s">
        <v>8</v>
      </c>
      <c r="J54" s="312"/>
      <c r="K54" s="255" t="s">
        <v>291</v>
      </c>
      <c r="L54" s="175" t="s">
        <v>290</v>
      </c>
    </row>
    <row r="55" spans="1:15" x14ac:dyDescent="0.25">
      <c r="A55" s="313" t="s">
        <v>21</v>
      </c>
      <c r="B55" s="314"/>
      <c r="C55" s="314"/>
      <c r="D55" s="314"/>
      <c r="E55" s="314"/>
      <c r="F55" s="314"/>
      <c r="G55" s="314"/>
      <c r="H55" s="315"/>
      <c r="I55" s="320">
        <v>1955250</v>
      </c>
      <c r="J55" s="320"/>
      <c r="K55" s="248">
        <f>I55/7.5345</f>
        <v>259506.27115269759</v>
      </c>
      <c r="L55" s="245">
        <v>0</v>
      </c>
      <c r="O55" s="79"/>
    </row>
    <row r="56" spans="1:15" x14ac:dyDescent="0.25">
      <c r="A56" s="289" t="s">
        <v>14</v>
      </c>
      <c r="B56" s="290"/>
      <c r="C56" s="290"/>
      <c r="D56" s="290"/>
      <c r="E56" s="290"/>
      <c r="F56" s="290"/>
      <c r="G56" s="290"/>
      <c r="H56" s="291"/>
      <c r="I56" s="292">
        <v>40000</v>
      </c>
      <c r="J56" s="292"/>
      <c r="K56" s="249">
        <f t="shared" ref="K56:K58" si="6">I56/7.5345</f>
        <v>5308.9123365850419</v>
      </c>
      <c r="L56" s="250">
        <v>0</v>
      </c>
    </row>
    <row r="57" spans="1:15" x14ac:dyDescent="0.25">
      <c r="A57" s="289" t="s">
        <v>18</v>
      </c>
      <c r="B57" s="290"/>
      <c r="C57" s="290"/>
      <c r="D57" s="290"/>
      <c r="E57" s="290"/>
      <c r="F57" s="290"/>
      <c r="G57" s="290"/>
      <c r="H57" s="291"/>
      <c r="I57" s="292">
        <v>40000</v>
      </c>
      <c r="J57" s="292"/>
      <c r="K57" s="249">
        <f t="shared" si="6"/>
        <v>5308.9123365850419</v>
      </c>
      <c r="L57" s="250">
        <v>0</v>
      </c>
    </row>
    <row r="58" spans="1:15" ht="15" customHeight="1" x14ac:dyDescent="0.25">
      <c r="A58" s="299" t="s">
        <v>17</v>
      </c>
      <c r="B58" s="290"/>
      <c r="C58" s="290"/>
      <c r="D58" s="290"/>
      <c r="E58" s="290"/>
      <c r="F58" s="290"/>
      <c r="G58" s="290"/>
      <c r="H58" s="291"/>
      <c r="I58" s="292">
        <v>5000</v>
      </c>
      <c r="J58" s="304"/>
      <c r="K58" s="249">
        <f t="shared" si="6"/>
        <v>663.61404207313024</v>
      </c>
      <c r="L58" s="250">
        <v>0</v>
      </c>
    </row>
    <row r="59" spans="1:15" ht="15.75" customHeight="1" thickBot="1" x14ac:dyDescent="0.3">
      <c r="A59" s="300" t="s">
        <v>3</v>
      </c>
      <c r="B59" s="301"/>
      <c r="C59" s="301"/>
      <c r="D59" s="301"/>
      <c r="E59" s="301"/>
      <c r="F59" s="301"/>
      <c r="G59" s="301"/>
      <c r="H59" s="301"/>
      <c r="I59" s="301"/>
      <c r="J59" s="332"/>
      <c r="K59" s="181"/>
      <c r="L59" s="258">
        <f>SUM(L55:L58)</f>
        <v>0</v>
      </c>
    </row>
    <row r="60" spans="1:15" ht="15.75" customHeight="1" thickTop="1" x14ac:dyDescent="0.25">
      <c r="A60" s="305" t="s">
        <v>292</v>
      </c>
      <c r="B60" s="306"/>
      <c r="C60" s="306"/>
      <c r="D60" s="306"/>
      <c r="E60" s="306"/>
      <c r="F60" s="306"/>
      <c r="G60" s="306"/>
      <c r="H60" s="306"/>
      <c r="I60" s="306"/>
      <c r="J60" s="306"/>
      <c r="K60" s="306"/>
      <c r="L60" s="307"/>
    </row>
    <row r="61" spans="1:15" ht="15.75" customHeight="1" x14ac:dyDescent="0.25">
      <c r="A61" s="308" t="s">
        <v>6</v>
      </c>
      <c r="B61" s="309"/>
      <c r="C61" s="309"/>
      <c r="D61" s="309"/>
      <c r="E61" s="309"/>
      <c r="F61" s="309"/>
      <c r="G61" s="309"/>
      <c r="H61" s="310"/>
      <c r="I61" s="311" t="s">
        <v>8</v>
      </c>
      <c r="J61" s="312"/>
      <c r="K61" s="255" t="s">
        <v>291</v>
      </c>
      <c r="L61" s="175" t="s">
        <v>290</v>
      </c>
    </row>
    <row r="62" spans="1:15" ht="15.75" customHeight="1" x14ac:dyDescent="0.25">
      <c r="A62" s="313" t="s">
        <v>21</v>
      </c>
      <c r="B62" s="314"/>
      <c r="C62" s="314"/>
      <c r="D62" s="314"/>
      <c r="E62" s="314"/>
      <c r="F62" s="314"/>
      <c r="G62" s="314"/>
      <c r="H62" s="315"/>
      <c r="I62" s="316">
        <v>100000</v>
      </c>
      <c r="J62" s="316"/>
      <c r="K62" s="265">
        <f>I62/7.5345</f>
        <v>13272.280841462605</v>
      </c>
      <c r="L62" s="245">
        <v>0</v>
      </c>
    </row>
    <row r="63" spans="1:15" ht="15.75" customHeight="1" x14ac:dyDescent="0.25">
      <c r="A63" s="289" t="s">
        <v>14</v>
      </c>
      <c r="B63" s="290"/>
      <c r="C63" s="290"/>
      <c r="D63" s="290"/>
      <c r="E63" s="290"/>
      <c r="F63" s="290"/>
      <c r="G63" s="290"/>
      <c r="H63" s="291"/>
      <c r="I63" s="292">
        <v>20000</v>
      </c>
      <c r="J63" s="292"/>
      <c r="K63" s="253">
        <f t="shared" ref="K63:K65" si="7">I63/7.5345</f>
        <v>2654.4561682925209</v>
      </c>
      <c r="L63" s="250">
        <v>0</v>
      </c>
    </row>
    <row r="64" spans="1:15" ht="15.75" customHeight="1" x14ac:dyDescent="0.25">
      <c r="A64" s="289" t="s">
        <v>18</v>
      </c>
      <c r="B64" s="290"/>
      <c r="C64" s="290"/>
      <c r="D64" s="290"/>
      <c r="E64" s="290"/>
      <c r="F64" s="290"/>
      <c r="G64" s="290"/>
      <c r="H64" s="291"/>
      <c r="I64" s="292">
        <v>20000</v>
      </c>
      <c r="J64" s="292"/>
      <c r="K64" s="253">
        <f t="shared" si="7"/>
        <v>2654.4561682925209</v>
      </c>
      <c r="L64" s="250">
        <v>0</v>
      </c>
    </row>
    <row r="65" spans="1:16" ht="15.75" customHeight="1" x14ac:dyDescent="0.25">
      <c r="A65" s="299" t="s">
        <v>15</v>
      </c>
      <c r="B65" s="290"/>
      <c r="C65" s="290"/>
      <c r="D65" s="290"/>
      <c r="E65" s="290"/>
      <c r="F65" s="290"/>
      <c r="G65" s="290"/>
      <c r="H65" s="291"/>
      <c r="I65" s="292">
        <v>10000</v>
      </c>
      <c r="J65" s="292"/>
      <c r="K65" s="253">
        <f t="shared" si="7"/>
        <v>1327.2280841462605</v>
      </c>
      <c r="L65" s="250">
        <v>0</v>
      </c>
    </row>
    <row r="66" spans="1:16" ht="15.75" customHeight="1" thickBot="1" x14ac:dyDescent="0.3">
      <c r="A66" s="300" t="s">
        <v>3</v>
      </c>
      <c r="B66" s="301"/>
      <c r="C66" s="301"/>
      <c r="D66" s="301"/>
      <c r="E66" s="301"/>
      <c r="F66" s="301"/>
      <c r="G66" s="301"/>
      <c r="H66" s="301"/>
      <c r="I66" s="302"/>
      <c r="J66" s="303"/>
      <c r="K66" s="181"/>
      <c r="L66" s="264">
        <f>SUM(L62:L65)</f>
        <v>0</v>
      </c>
    </row>
    <row r="67" spans="1:16" ht="16.5" thickTop="1" thickBot="1" x14ac:dyDescent="0.3">
      <c r="A67" s="296" t="s">
        <v>78</v>
      </c>
      <c r="B67" s="343"/>
      <c r="C67" s="343"/>
      <c r="D67" s="343"/>
      <c r="E67" s="343"/>
      <c r="F67" s="343"/>
      <c r="G67" s="343"/>
      <c r="H67" s="343"/>
      <c r="I67" s="343"/>
      <c r="J67" s="344"/>
      <c r="K67" s="182"/>
      <c r="L67" s="260">
        <f>L59+L66</f>
        <v>0</v>
      </c>
    </row>
    <row r="68" spans="1:16" ht="16.5" thickTop="1" thickBot="1" x14ac:dyDescent="0.3">
      <c r="A68" s="118"/>
      <c r="B68" s="105"/>
      <c r="C68" s="105"/>
      <c r="D68" s="105"/>
      <c r="E68" s="105"/>
      <c r="F68" s="105"/>
      <c r="G68" s="105"/>
      <c r="H68" s="105"/>
      <c r="I68" s="105"/>
      <c r="J68" s="105"/>
      <c r="K68" s="179"/>
      <c r="L68" s="176"/>
    </row>
    <row r="69" spans="1:16" ht="17.25" customHeight="1" thickTop="1" x14ac:dyDescent="0.25">
      <c r="A69" s="329" t="s">
        <v>28</v>
      </c>
      <c r="B69" s="330"/>
      <c r="C69" s="330"/>
      <c r="D69" s="330"/>
      <c r="E69" s="330"/>
      <c r="F69" s="330"/>
      <c r="G69" s="330"/>
      <c r="H69" s="330"/>
      <c r="I69" s="330"/>
      <c r="J69" s="330"/>
      <c r="K69" s="330"/>
      <c r="L69" s="331"/>
    </row>
    <row r="70" spans="1:16" ht="15" customHeight="1" x14ac:dyDescent="0.25">
      <c r="A70" s="308" t="s">
        <v>6</v>
      </c>
      <c r="B70" s="345"/>
      <c r="C70" s="345"/>
      <c r="D70" s="345"/>
      <c r="E70" s="345"/>
      <c r="F70" s="345"/>
      <c r="G70" s="345"/>
      <c r="H70" s="346"/>
      <c r="I70" s="311" t="s">
        <v>8</v>
      </c>
      <c r="J70" s="312"/>
      <c r="K70" s="255" t="s">
        <v>291</v>
      </c>
      <c r="L70" s="175" t="s">
        <v>290</v>
      </c>
    </row>
    <row r="71" spans="1:16" ht="15" customHeight="1" x14ac:dyDescent="0.25">
      <c r="A71" s="313" t="s">
        <v>21</v>
      </c>
      <c r="B71" s="314"/>
      <c r="C71" s="314"/>
      <c r="D71" s="314"/>
      <c r="E71" s="314"/>
      <c r="F71" s="314"/>
      <c r="G71" s="314"/>
      <c r="H71" s="315"/>
      <c r="I71" s="347">
        <v>3915450</v>
      </c>
      <c r="J71" s="348"/>
      <c r="K71" s="248">
        <f>I71/7.5345</f>
        <v>519669.52020704758</v>
      </c>
      <c r="L71" s="245">
        <v>0</v>
      </c>
      <c r="O71" s="79"/>
    </row>
    <row r="72" spans="1:16" ht="15.75" customHeight="1" x14ac:dyDescent="0.25">
      <c r="A72" s="289" t="s">
        <v>14</v>
      </c>
      <c r="B72" s="290"/>
      <c r="C72" s="290"/>
      <c r="D72" s="290"/>
      <c r="E72" s="290"/>
      <c r="F72" s="290"/>
      <c r="G72" s="290"/>
      <c r="H72" s="291"/>
      <c r="I72" s="336">
        <v>60000</v>
      </c>
      <c r="J72" s="337"/>
      <c r="K72" s="249">
        <f t="shared" ref="K72:K74" si="8">I72/7.5345</f>
        <v>7963.3685048775624</v>
      </c>
      <c r="L72" s="250">
        <v>0</v>
      </c>
    </row>
    <row r="73" spans="1:16" x14ac:dyDescent="0.25">
      <c r="A73" s="289" t="s">
        <v>18</v>
      </c>
      <c r="B73" s="290"/>
      <c r="C73" s="290"/>
      <c r="D73" s="290"/>
      <c r="E73" s="290"/>
      <c r="F73" s="290"/>
      <c r="G73" s="290"/>
      <c r="H73" s="291"/>
      <c r="I73" s="292">
        <v>60000</v>
      </c>
      <c r="J73" s="292"/>
      <c r="K73" s="249">
        <f t="shared" si="8"/>
        <v>7963.3685048775624</v>
      </c>
      <c r="L73" s="250">
        <v>0</v>
      </c>
    </row>
    <row r="74" spans="1:16" ht="15" customHeight="1" x14ac:dyDescent="0.25">
      <c r="A74" s="299" t="s">
        <v>17</v>
      </c>
      <c r="B74" s="290"/>
      <c r="C74" s="290"/>
      <c r="D74" s="290"/>
      <c r="E74" s="290"/>
      <c r="F74" s="290"/>
      <c r="G74" s="290"/>
      <c r="H74" s="291"/>
      <c r="I74" s="292">
        <v>5000</v>
      </c>
      <c r="J74" s="304"/>
      <c r="K74" s="249">
        <f t="shared" si="8"/>
        <v>663.61404207313024</v>
      </c>
      <c r="L74" s="250">
        <f>I74*M74/1000</f>
        <v>0</v>
      </c>
    </row>
    <row r="75" spans="1:16" ht="15.75" customHeight="1" thickBot="1" x14ac:dyDescent="0.3">
      <c r="A75" s="300" t="s">
        <v>3</v>
      </c>
      <c r="B75" s="301"/>
      <c r="C75" s="301"/>
      <c r="D75" s="301"/>
      <c r="E75" s="301"/>
      <c r="F75" s="301"/>
      <c r="G75" s="301"/>
      <c r="H75" s="301"/>
      <c r="I75" s="302"/>
      <c r="J75" s="303"/>
      <c r="K75" s="181"/>
      <c r="L75" s="264">
        <f>SUM(L71:L74)</f>
        <v>0</v>
      </c>
    </row>
    <row r="76" spans="1:16" ht="15.75" thickTop="1" x14ac:dyDescent="0.25">
      <c r="A76" s="305" t="s">
        <v>286</v>
      </c>
      <c r="B76" s="306"/>
      <c r="C76" s="306"/>
      <c r="D76" s="306"/>
      <c r="E76" s="306"/>
      <c r="F76" s="306"/>
      <c r="G76" s="306"/>
      <c r="H76" s="306"/>
      <c r="I76" s="306"/>
      <c r="J76" s="306"/>
      <c r="K76" s="306"/>
      <c r="L76" s="307"/>
    </row>
    <row r="77" spans="1:16" ht="15" customHeight="1" x14ac:dyDescent="0.25">
      <c r="A77" s="308" t="s">
        <v>6</v>
      </c>
      <c r="B77" s="309"/>
      <c r="C77" s="309"/>
      <c r="D77" s="309"/>
      <c r="E77" s="309"/>
      <c r="F77" s="309"/>
      <c r="G77" s="309"/>
      <c r="H77" s="310"/>
      <c r="I77" s="311" t="s">
        <v>8</v>
      </c>
      <c r="J77" s="312"/>
      <c r="K77" s="255" t="s">
        <v>291</v>
      </c>
      <c r="L77" s="175" t="s">
        <v>290</v>
      </c>
    </row>
    <row r="78" spans="1:16" x14ac:dyDescent="0.25">
      <c r="A78" s="313" t="s">
        <v>21</v>
      </c>
      <c r="B78" s="314"/>
      <c r="C78" s="314"/>
      <c r="D78" s="314"/>
      <c r="E78" s="314"/>
      <c r="F78" s="314"/>
      <c r="G78" s="314"/>
      <c r="H78" s="315"/>
      <c r="I78" s="316">
        <v>213268</v>
      </c>
      <c r="J78" s="316"/>
      <c r="K78" s="265">
        <f>I78/7.5345</f>
        <v>28305.527904970466</v>
      </c>
      <c r="L78" s="245">
        <v>0</v>
      </c>
      <c r="O78" s="79"/>
      <c r="P78" s="79"/>
    </row>
    <row r="79" spans="1:16" x14ac:dyDescent="0.25">
      <c r="A79" s="289" t="s">
        <v>14</v>
      </c>
      <c r="B79" s="290"/>
      <c r="C79" s="290"/>
      <c r="D79" s="290"/>
      <c r="E79" s="290"/>
      <c r="F79" s="290"/>
      <c r="G79" s="290"/>
      <c r="H79" s="291"/>
      <c r="I79" s="292">
        <v>17500</v>
      </c>
      <c r="J79" s="292"/>
      <c r="K79" s="253">
        <f t="shared" ref="K79:K81" si="9">I79/7.5345</f>
        <v>2322.649147255956</v>
      </c>
      <c r="L79" s="250">
        <v>0</v>
      </c>
    </row>
    <row r="80" spans="1:16" x14ac:dyDescent="0.25">
      <c r="A80" s="289" t="s">
        <v>18</v>
      </c>
      <c r="B80" s="290"/>
      <c r="C80" s="290"/>
      <c r="D80" s="290"/>
      <c r="E80" s="290"/>
      <c r="F80" s="290"/>
      <c r="G80" s="290"/>
      <c r="H80" s="291"/>
      <c r="I80" s="292">
        <v>17500</v>
      </c>
      <c r="J80" s="292"/>
      <c r="K80" s="253">
        <f t="shared" si="9"/>
        <v>2322.649147255956</v>
      </c>
      <c r="L80" s="250">
        <v>0</v>
      </c>
    </row>
    <row r="81" spans="1:16" ht="15" customHeight="1" x14ac:dyDescent="0.25">
      <c r="A81" s="299" t="s">
        <v>15</v>
      </c>
      <c r="B81" s="290"/>
      <c r="C81" s="290"/>
      <c r="D81" s="290"/>
      <c r="E81" s="290"/>
      <c r="F81" s="290"/>
      <c r="G81" s="290"/>
      <c r="H81" s="291"/>
      <c r="I81" s="292">
        <v>10000</v>
      </c>
      <c r="J81" s="292"/>
      <c r="K81" s="253">
        <f t="shared" si="9"/>
        <v>1327.2280841462605</v>
      </c>
      <c r="L81" s="250">
        <v>0</v>
      </c>
    </row>
    <row r="82" spans="1:16" ht="15.75" customHeight="1" thickBot="1" x14ac:dyDescent="0.3">
      <c r="A82" s="300" t="s">
        <v>3</v>
      </c>
      <c r="B82" s="301"/>
      <c r="C82" s="301"/>
      <c r="D82" s="301"/>
      <c r="E82" s="301"/>
      <c r="F82" s="301"/>
      <c r="G82" s="301"/>
      <c r="H82" s="301"/>
      <c r="I82" s="302"/>
      <c r="J82" s="303"/>
      <c r="K82" s="181"/>
      <c r="L82" s="264">
        <f>SUM(L78:L81)</f>
        <v>0</v>
      </c>
    </row>
    <row r="83" spans="1:16" ht="15.75" customHeight="1" thickTop="1" thickBot="1" x14ac:dyDescent="0.3">
      <c r="A83" s="296" t="s">
        <v>79</v>
      </c>
      <c r="B83" s="297"/>
      <c r="C83" s="297"/>
      <c r="D83" s="297"/>
      <c r="E83" s="297"/>
      <c r="F83" s="297"/>
      <c r="G83" s="297"/>
      <c r="H83" s="297"/>
      <c r="I83" s="297"/>
      <c r="J83" s="298"/>
      <c r="K83" s="182"/>
      <c r="L83" s="260">
        <f>L75+L82</f>
        <v>0</v>
      </c>
    </row>
    <row r="84" spans="1:16" ht="15" customHeight="1" thickTop="1" thickBot="1" x14ac:dyDescent="0.3">
      <c r="A84" s="118"/>
      <c r="B84" s="105"/>
      <c r="C84" s="105"/>
      <c r="D84" s="105"/>
      <c r="E84" s="105"/>
      <c r="F84" s="105"/>
      <c r="G84" s="105"/>
      <c r="H84" s="105"/>
      <c r="I84" s="105"/>
      <c r="J84" s="105"/>
      <c r="K84" s="179"/>
      <c r="L84" s="176"/>
    </row>
    <row r="85" spans="1:16" ht="15" customHeight="1" thickTop="1" x14ac:dyDescent="0.25">
      <c r="A85" s="317" t="s">
        <v>29</v>
      </c>
      <c r="B85" s="318"/>
      <c r="C85" s="318"/>
      <c r="D85" s="318"/>
      <c r="E85" s="318"/>
      <c r="F85" s="318"/>
      <c r="G85" s="318"/>
      <c r="H85" s="318"/>
      <c r="I85" s="318"/>
      <c r="J85" s="318"/>
      <c r="K85" s="318"/>
      <c r="L85" s="319"/>
    </row>
    <row r="86" spans="1:16" ht="15" customHeight="1" x14ac:dyDescent="0.25">
      <c r="A86" s="308" t="s">
        <v>6</v>
      </c>
      <c r="B86" s="309"/>
      <c r="C86" s="309"/>
      <c r="D86" s="309"/>
      <c r="E86" s="309"/>
      <c r="F86" s="309"/>
      <c r="G86" s="309"/>
      <c r="H86" s="310"/>
      <c r="I86" s="311" t="s">
        <v>8</v>
      </c>
      <c r="J86" s="312"/>
      <c r="K86" s="255" t="s">
        <v>291</v>
      </c>
      <c r="L86" s="175" t="s">
        <v>290</v>
      </c>
    </row>
    <row r="87" spans="1:16" ht="15" customHeight="1" x14ac:dyDescent="0.25">
      <c r="A87" s="313" t="s">
        <v>21</v>
      </c>
      <c r="B87" s="314"/>
      <c r="C87" s="314"/>
      <c r="D87" s="314"/>
      <c r="E87" s="314"/>
      <c r="F87" s="314"/>
      <c r="G87" s="314"/>
      <c r="H87" s="315"/>
      <c r="I87" s="320">
        <v>3573900</v>
      </c>
      <c r="J87" s="320"/>
      <c r="K87" s="248">
        <f>I87/7.5345</f>
        <v>474338.044993032</v>
      </c>
      <c r="L87" s="245">
        <v>0</v>
      </c>
      <c r="O87" s="79"/>
    </row>
    <row r="88" spans="1:16" ht="15" customHeight="1" x14ac:dyDescent="0.25">
      <c r="A88" s="289" t="s">
        <v>14</v>
      </c>
      <c r="B88" s="290"/>
      <c r="C88" s="290"/>
      <c r="D88" s="290"/>
      <c r="E88" s="290"/>
      <c r="F88" s="290"/>
      <c r="G88" s="290"/>
      <c r="H88" s="291"/>
      <c r="I88" s="292">
        <v>70000</v>
      </c>
      <c r="J88" s="292"/>
      <c r="K88" s="249">
        <f t="shared" ref="K88:K90" si="10">I88/7.5345</f>
        <v>9290.596589023824</v>
      </c>
      <c r="L88" s="250">
        <v>0</v>
      </c>
    </row>
    <row r="89" spans="1:16" ht="15" customHeight="1" x14ac:dyDescent="0.25">
      <c r="A89" s="289" t="s">
        <v>18</v>
      </c>
      <c r="B89" s="290"/>
      <c r="C89" s="290"/>
      <c r="D89" s="290"/>
      <c r="E89" s="290"/>
      <c r="F89" s="290"/>
      <c r="G89" s="290"/>
      <c r="H89" s="291"/>
      <c r="I89" s="292">
        <v>70000</v>
      </c>
      <c r="J89" s="292"/>
      <c r="K89" s="249">
        <f t="shared" si="10"/>
        <v>9290.596589023824</v>
      </c>
      <c r="L89" s="250">
        <v>0</v>
      </c>
    </row>
    <row r="90" spans="1:16" ht="15" customHeight="1" x14ac:dyDescent="0.25">
      <c r="A90" s="299" t="s">
        <v>17</v>
      </c>
      <c r="B90" s="290"/>
      <c r="C90" s="290"/>
      <c r="D90" s="290"/>
      <c r="E90" s="290"/>
      <c r="F90" s="290"/>
      <c r="G90" s="290"/>
      <c r="H90" s="291"/>
      <c r="I90" s="292">
        <v>5000</v>
      </c>
      <c r="J90" s="304"/>
      <c r="K90" s="249">
        <f t="shared" si="10"/>
        <v>663.61404207313024</v>
      </c>
      <c r="L90" s="250">
        <f>I90*M90/1000</f>
        <v>0</v>
      </c>
    </row>
    <row r="91" spans="1:16" ht="15" customHeight="1" thickBot="1" x14ac:dyDescent="0.3">
      <c r="A91" s="300" t="s">
        <v>3</v>
      </c>
      <c r="B91" s="301"/>
      <c r="C91" s="301"/>
      <c r="D91" s="301"/>
      <c r="E91" s="301"/>
      <c r="F91" s="301"/>
      <c r="G91" s="301"/>
      <c r="H91" s="301"/>
      <c r="I91" s="302"/>
      <c r="J91" s="303"/>
      <c r="K91" s="181"/>
      <c r="L91" s="264">
        <f>SUM(L87:L90)</f>
        <v>0</v>
      </c>
    </row>
    <row r="92" spans="1:16" ht="15" customHeight="1" thickTop="1" x14ac:dyDescent="0.25">
      <c r="A92" s="305" t="s">
        <v>287</v>
      </c>
      <c r="B92" s="306"/>
      <c r="C92" s="306"/>
      <c r="D92" s="306"/>
      <c r="E92" s="306"/>
      <c r="F92" s="306"/>
      <c r="G92" s="306"/>
      <c r="H92" s="306"/>
      <c r="I92" s="306"/>
      <c r="J92" s="306"/>
      <c r="K92" s="306"/>
      <c r="L92" s="307"/>
    </row>
    <row r="93" spans="1:16" ht="15" customHeight="1" x14ac:dyDescent="0.25">
      <c r="A93" s="308" t="s">
        <v>6</v>
      </c>
      <c r="B93" s="309"/>
      <c r="C93" s="309"/>
      <c r="D93" s="309"/>
      <c r="E93" s="309"/>
      <c r="F93" s="309"/>
      <c r="G93" s="309"/>
      <c r="H93" s="310"/>
      <c r="I93" s="311" t="s">
        <v>8</v>
      </c>
      <c r="J93" s="312"/>
      <c r="K93" s="255" t="s">
        <v>291</v>
      </c>
      <c r="L93" s="175" t="s">
        <v>290</v>
      </c>
    </row>
    <row r="94" spans="1:16" ht="15" customHeight="1" x14ac:dyDescent="0.25">
      <c r="A94" s="313" t="s">
        <v>21</v>
      </c>
      <c r="B94" s="314"/>
      <c r="C94" s="314"/>
      <c r="D94" s="314"/>
      <c r="E94" s="314"/>
      <c r="F94" s="314"/>
      <c r="G94" s="314"/>
      <c r="H94" s="315"/>
      <c r="I94" s="316">
        <v>213268</v>
      </c>
      <c r="J94" s="316"/>
      <c r="K94" s="265">
        <f>I94/7.5345</f>
        <v>28305.527904970466</v>
      </c>
      <c r="L94" s="245">
        <v>0</v>
      </c>
      <c r="P94" s="79"/>
    </row>
    <row r="95" spans="1:16" ht="15" customHeight="1" x14ac:dyDescent="0.25">
      <c r="A95" s="289" t="s">
        <v>14</v>
      </c>
      <c r="B95" s="290"/>
      <c r="C95" s="290"/>
      <c r="D95" s="290"/>
      <c r="E95" s="290"/>
      <c r="F95" s="290"/>
      <c r="G95" s="290"/>
      <c r="H95" s="291"/>
      <c r="I95" s="292">
        <v>25000</v>
      </c>
      <c r="J95" s="292"/>
      <c r="K95" s="253">
        <f t="shared" ref="K95:K97" si="11">I95/7.5345</f>
        <v>3318.0702103656513</v>
      </c>
      <c r="L95" s="250">
        <v>0</v>
      </c>
    </row>
    <row r="96" spans="1:16" ht="15" customHeight="1" x14ac:dyDescent="0.25">
      <c r="A96" s="289" t="s">
        <v>18</v>
      </c>
      <c r="B96" s="290"/>
      <c r="C96" s="290"/>
      <c r="D96" s="290"/>
      <c r="E96" s="290"/>
      <c r="F96" s="290"/>
      <c r="G96" s="290"/>
      <c r="H96" s="291"/>
      <c r="I96" s="292">
        <v>25000</v>
      </c>
      <c r="J96" s="292"/>
      <c r="K96" s="253">
        <f t="shared" si="11"/>
        <v>3318.0702103656513</v>
      </c>
      <c r="L96" s="250">
        <v>0</v>
      </c>
    </row>
    <row r="97" spans="1:16" ht="15" customHeight="1" x14ac:dyDescent="0.25">
      <c r="A97" s="299" t="s">
        <v>15</v>
      </c>
      <c r="B97" s="290"/>
      <c r="C97" s="290"/>
      <c r="D97" s="290"/>
      <c r="E97" s="290"/>
      <c r="F97" s="290"/>
      <c r="G97" s="290"/>
      <c r="H97" s="291"/>
      <c r="I97" s="292">
        <v>10000</v>
      </c>
      <c r="J97" s="292"/>
      <c r="K97" s="253">
        <f t="shared" si="11"/>
        <v>1327.2280841462605</v>
      </c>
      <c r="L97" s="250">
        <v>0</v>
      </c>
    </row>
    <row r="98" spans="1:16" ht="15" customHeight="1" thickBot="1" x14ac:dyDescent="0.3">
      <c r="A98" s="300" t="s">
        <v>3</v>
      </c>
      <c r="B98" s="301"/>
      <c r="C98" s="301"/>
      <c r="D98" s="301"/>
      <c r="E98" s="301"/>
      <c r="F98" s="301"/>
      <c r="G98" s="301"/>
      <c r="H98" s="301"/>
      <c r="I98" s="302"/>
      <c r="J98" s="303"/>
      <c r="K98" s="181"/>
      <c r="L98" s="264">
        <f>SUM(L94:L97)</f>
        <v>0</v>
      </c>
    </row>
    <row r="99" spans="1:16" ht="15" customHeight="1" thickTop="1" thickBot="1" x14ac:dyDescent="0.3">
      <c r="A99" s="296" t="s">
        <v>80</v>
      </c>
      <c r="B99" s="297"/>
      <c r="C99" s="297"/>
      <c r="D99" s="297"/>
      <c r="E99" s="297"/>
      <c r="F99" s="297"/>
      <c r="G99" s="297"/>
      <c r="H99" s="297"/>
      <c r="I99" s="297"/>
      <c r="J99" s="298"/>
      <c r="K99" s="182"/>
      <c r="L99" s="260">
        <f>L91+L98</f>
        <v>0</v>
      </c>
    </row>
    <row r="100" spans="1:16" ht="15" customHeight="1" thickTop="1" thickBot="1" x14ac:dyDescent="0.3">
      <c r="A100" s="118"/>
      <c r="B100" s="105"/>
      <c r="C100" s="105"/>
      <c r="D100" s="105"/>
      <c r="E100" s="105"/>
      <c r="F100" s="105"/>
      <c r="G100" s="105"/>
      <c r="H100" s="105"/>
      <c r="I100" s="105"/>
      <c r="J100" s="105"/>
      <c r="K100" s="179"/>
      <c r="L100" s="176"/>
    </row>
    <row r="101" spans="1:16" ht="18" customHeight="1" thickTop="1" x14ac:dyDescent="0.25">
      <c r="A101" s="317" t="s">
        <v>30</v>
      </c>
      <c r="B101" s="318"/>
      <c r="C101" s="318"/>
      <c r="D101" s="318"/>
      <c r="E101" s="318"/>
      <c r="F101" s="318"/>
      <c r="G101" s="318"/>
      <c r="H101" s="318"/>
      <c r="I101" s="318"/>
      <c r="J101" s="318"/>
      <c r="K101" s="318"/>
      <c r="L101" s="319"/>
    </row>
    <row r="102" spans="1:16" ht="15" customHeight="1" x14ac:dyDescent="0.25">
      <c r="A102" s="308" t="s">
        <v>6</v>
      </c>
      <c r="B102" s="309"/>
      <c r="C102" s="309"/>
      <c r="D102" s="309"/>
      <c r="E102" s="309"/>
      <c r="F102" s="309"/>
      <c r="G102" s="309"/>
      <c r="H102" s="310"/>
      <c r="I102" s="311" t="s">
        <v>8</v>
      </c>
      <c r="J102" s="312"/>
      <c r="K102" s="255" t="s">
        <v>291</v>
      </c>
      <c r="L102" s="175" t="s">
        <v>290</v>
      </c>
    </row>
    <row r="103" spans="1:16" ht="15" customHeight="1" x14ac:dyDescent="0.25">
      <c r="A103" s="313" t="s">
        <v>21</v>
      </c>
      <c r="B103" s="314"/>
      <c r="C103" s="314"/>
      <c r="D103" s="314"/>
      <c r="E103" s="314"/>
      <c r="F103" s="314"/>
      <c r="G103" s="314"/>
      <c r="H103" s="315"/>
      <c r="I103" s="320">
        <v>2161500</v>
      </c>
      <c r="J103" s="320"/>
      <c r="K103" s="248">
        <f>I103/7.5345</f>
        <v>286880.35038821422</v>
      </c>
      <c r="L103" s="245">
        <v>0</v>
      </c>
      <c r="O103" s="79"/>
    </row>
    <row r="104" spans="1:16" ht="15" customHeight="1" x14ac:dyDescent="0.25">
      <c r="A104" s="289" t="s">
        <v>14</v>
      </c>
      <c r="B104" s="290"/>
      <c r="C104" s="290"/>
      <c r="D104" s="290"/>
      <c r="E104" s="290"/>
      <c r="F104" s="290"/>
      <c r="G104" s="290"/>
      <c r="H104" s="291"/>
      <c r="I104" s="292">
        <v>40000</v>
      </c>
      <c r="J104" s="292"/>
      <c r="K104" s="249">
        <f t="shared" ref="K104:K106" si="12">I104/7.5345</f>
        <v>5308.9123365850419</v>
      </c>
      <c r="L104" s="250">
        <v>0</v>
      </c>
    </row>
    <row r="105" spans="1:16" ht="15" customHeight="1" x14ac:dyDescent="0.25">
      <c r="A105" s="289" t="s">
        <v>18</v>
      </c>
      <c r="B105" s="290"/>
      <c r="C105" s="290"/>
      <c r="D105" s="290"/>
      <c r="E105" s="290"/>
      <c r="F105" s="290"/>
      <c r="G105" s="290"/>
      <c r="H105" s="291"/>
      <c r="I105" s="292">
        <v>40000</v>
      </c>
      <c r="J105" s="292"/>
      <c r="K105" s="249">
        <f t="shared" si="12"/>
        <v>5308.9123365850419</v>
      </c>
      <c r="L105" s="250">
        <v>0</v>
      </c>
    </row>
    <row r="106" spans="1:16" ht="15" customHeight="1" x14ac:dyDescent="0.25">
      <c r="A106" s="299" t="s">
        <v>17</v>
      </c>
      <c r="B106" s="290"/>
      <c r="C106" s="290"/>
      <c r="D106" s="290"/>
      <c r="E106" s="290"/>
      <c r="F106" s="290"/>
      <c r="G106" s="290"/>
      <c r="H106" s="291"/>
      <c r="I106" s="292">
        <v>5000</v>
      </c>
      <c r="J106" s="304"/>
      <c r="K106" s="249">
        <f t="shared" si="12"/>
        <v>663.61404207313024</v>
      </c>
      <c r="L106" s="250">
        <v>0</v>
      </c>
    </row>
    <row r="107" spans="1:16" ht="15" customHeight="1" thickBot="1" x14ac:dyDescent="0.3">
      <c r="A107" s="300" t="s">
        <v>3</v>
      </c>
      <c r="B107" s="301"/>
      <c r="C107" s="301"/>
      <c r="D107" s="301"/>
      <c r="E107" s="301"/>
      <c r="F107" s="301"/>
      <c r="G107" s="301"/>
      <c r="H107" s="301"/>
      <c r="I107" s="302"/>
      <c r="J107" s="303"/>
      <c r="K107" s="181"/>
      <c r="L107" s="264">
        <f>SUM(L103:L106)</f>
        <v>0</v>
      </c>
    </row>
    <row r="108" spans="1:16" ht="15" customHeight="1" thickTop="1" x14ac:dyDescent="0.25">
      <c r="A108" s="305" t="s">
        <v>288</v>
      </c>
      <c r="B108" s="306"/>
      <c r="C108" s="306"/>
      <c r="D108" s="306"/>
      <c r="E108" s="306"/>
      <c r="F108" s="306"/>
      <c r="G108" s="306"/>
      <c r="H108" s="306"/>
      <c r="I108" s="306"/>
      <c r="J108" s="306"/>
      <c r="K108" s="306"/>
      <c r="L108" s="307"/>
    </row>
    <row r="109" spans="1:16" ht="15" customHeight="1" x14ac:dyDescent="0.25">
      <c r="A109" s="308" t="s">
        <v>6</v>
      </c>
      <c r="B109" s="309"/>
      <c r="C109" s="309"/>
      <c r="D109" s="309"/>
      <c r="E109" s="309"/>
      <c r="F109" s="309"/>
      <c r="G109" s="309"/>
      <c r="H109" s="310"/>
      <c r="I109" s="311" t="s">
        <v>8</v>
      </c>
      <c r="J109" s="312"/>
      <c r="K109" s="255" t="s">
        <v>291</v>
      </c>
      <c r="L109" s="175" t="s">
        <v>290</v>
      </c>
    </row>
    <row r="110" spans="1:16" ht="15" customHeight="1" x14ac:dyDescent="0.25">
      <c r="A110" s="313" t="s">
        <v>21</v>
      </c>
      <c r="B110" s="314"/>
      <c r="C110" s="314"/>
      <c r="D110" s="314"/>
      <c r="E110" s="314"/>
      <c r="F110" s="314"/>
      <c r="G110" s="314"/>
      <c r="H110" s="315"/>
      <c r="I110" s="316">
        <v>96082</v>
      </c>
      <c r="J110" s="316"/>
      <c r="K110" s="265">
        <f>I110/7.5345</f>
        <v>12752.2728780941</v>
      </c>
      <c r="L110" s="245">
        <v>0</v>
      </c>
      <c r="P110" s="79"/>
    </row>
    <row r="111" spans="1:16" ht="15" customHeight="1" x14ac:dyDescent="0.25">
      <c r="A111" s="289" t="s">
        <v>14</v>
      </c>
      <c r="B111" s="290"/>
      <c r="C111" s="290"/>
      <c r="D111" s="290"/>
      <c r="E111" s="290"/>
      <c r="F111" s="290"/>
      <c r="G111" s="290"/>
      <c r="H111" s="291"/>
      <c r="I111" s="292">
        <v>13500</v>
      </c>
      <c r="J111" s="292"/>
      <c r="K111" s="253">
        <f t="shared" ref="K111:K113" si="13">I111/7.5345</f>
        <v>1791.7579135974515</v>
      </c>
      <c r="L111" s="250">
        <v>0</v>
      </c>
    </row>
    <row r="112" spans="1:16" ht="15" customHeight="1" x14ac:dyDescent="0.25">
      <c r="A112" s="289" t="s">
        <v>18</v>
      </c>
      <c r="B112" s="290"/>
      <c r="C112" s="290"/>
      <c r="D112" s="290"/>
      <c r="E112" s="290"/>
      <c r="F112" s="290"/>
      <c r="G112" s="290"/>
      <c r="H112" s="291"/>
      <c r="I112" s="292">
        <v>13500</v>
      </c>
      <c r="J112" s="292"/>
      <c r="K112" s="253">
        <f t="shared" si="13"/>
        <v>1791.7579135974515</v>
      </c>
      <c r="L112" s="250">
        <v>0</v>
      </c>
    </row>
    <row r="113" spans="1:16" ht="15" customHeight="1" x14ac:dyDescent="0.25">
      <c r="A113" s="299" t="s">
        <v>15</v>
      </c>
      <c r="B113" s="290"/>
      <c r="C113" s="290"/>
      <c r="D113" s="290"/>
      <c r="E113" s="290"/>
      <c r="F113" s="290"/>
      <c r="G113" s="290"/>
      <c r="H113" s="291"/>
      <c r="I113" s="292">
        <v>10000</v>
      </c>
      <c r="J113" s="292"/>
      <c r="K113" s="253">
        <f t="shared" si="13"/>
        <v>1327.2280841462605</v>
      </c>
      <c r="L113" s="250">
        <v>0</v>
      </c>
    </row>
    <row r="114" spans="1:16" ht="15.75" thickBot="1" x14ac:dyDescent="0.3">
      <c r="A114" s="300" t="s">
        <v>3</v>
      </c>
      <c r="B114" s="301"/>
      <c r="C114" s="301"/>
      <c r="D114" s="301"/>
      <c r="E114" s="301"/>
      <c r="F114" s="301"/>
      <c r="G114" s="301"/>
      <c r="H114" s="301"/>
      <c r="I114" s="302"/>
      <c r="J114" s="303"/>
      <c r="K114" s="181"/>
      <c r="L114" s="264">
        <f>SUM(L110:L113)</f>
        <v>0</v>
      </c>
    </row>
    <row r="115" spans="1:16" ht="15.75" customHeight="1" thickTop="1" thickBot="1" x14ac:dyDescent="0.3">
      <c r="A115" s="296" t="s">
        <v>81</v>
      </c>
      <c r="B115" s="297"/>
      <c r="C115" s="297"/>
      <c r="D115" s="297"/>
      <c r="E115" s="297"/>
      <c r="F115" s="297"/>
      <c r="G115" s="297"/>
      <c r="H115" s="297"/>
      <c r="I115" s="297"/>
      <c r="J115" s="298"/>
      <c r="K115" s="182"/>
      <c r="L115" s="260">
        <f>L107+L114</f>
        <v>0</v>
      </c>
    </row>
    <row r="116" spans="1:16" ht="16.5" thickTop="1" thickBot="1" x14ac:dyDescent="0.3">
      <c r="A116" s="118"/>
      <c r="B116" s="105"/>
      <c r="C116" s="105"/>
      <c r="D116" s="105"/>
      <c r="E116" s="105"/>
      <c r="F116" s="105"/>
      <c r="G116" s="105"/>
      <c r="H116" s="105"/>
      <c r="I116" s="105"/>
      <c r="J116" s="105"/>
      <c r="K116" s="179"/>
      <c r="L116" s="176"/>
    </row>
    <row r="117" spans="1:16" ht="17.25" customHeight="1" thickTop="1" x14ac:dyDescent="0.25">
      <c r="A117" s="317" t="s">
        <v>276</v>
      </c>
      <c r="B117" s="318"/>
      <c r="C117" s="318"/>
      <c r="D117" s="318"/>
      <c r="E117" s="318"/>
      <c r="F117" s="318"/>
      <c r="G117" s="318"/>
      <c r="H117" s="318"/>
      <c r="I117" s="318"/>
      <c r="J117" s="318"/>
      <c r="K117" s="318"/>
      <c r="L117" s="319"/>
    </row>
    <row r="118" spans="1:16" ht="15" customHeight="1" x14ac:dyDescent="0.25">
      <c r="A118" s="308" t="s">
        <v>6</v>
      </c>
      <c r="B118" s="309"/>
      <c r="C118" s="309"/>
      <c r="D118" s="309"/>
      <c r="E118" s="309"/>
      <c r="F118" s="309"/>
      <c r="G118" s="309"/>
      <c r="H118" s="310"/>
      <c r="I118" s="311" t="s">
        <v>8</v>
      </c>
      <c r="J118" s="312"/>
      <c r="K118" s="255" t="s">
        <v>291</v>
      </c>
      <c r="L118" s="175" t="s">
        <v>290</v>
      </c>
    </row>
    <row r="119" spans="1:16" x14ac:dyDescent="0.25">
      <c r="A119" s="313" t="s">
        <v>21</v>
      </c>
      <c r="B119" s="314"/>
      <c r="C119" s="314"/>
      <c r="D119" s="314"/>
      <c r="E119" s="314"/>
      <c r="F119" s="314"/>
      <c r="G119" s="314"/>
      <c r="H119" s="315"/>
      <c r="I119" s="320">
        <v>1405800</v>
      </c>
      <c r="J119" s="320"/>
      <c r="K119" s="248">
        <f>I119/7.5345</f>
        <v>186581.72406928131</v>
      </c>
      <c r="L119" s="245">
        <v>0</v>
      </c>
      <c r="O119" s="79"/>
    </row>
    <row r="120" spans="1:16" x14ac:dyDescent="0.25">
      <c r="A120" s="289" t="s">
        <v>14</v>
      </c>
      <c r="B120" s="290"/>
      <c r="C120" s="290"/>
      <c r="D120" s="290"/>
      <c r="E120" s="290"/>
      <c r="F120" s="290"/>
      <c r="G120" s="290"/>
      <c r="H120" s="291"/>
      <c r="I120" s="292">
        <v>60000</v>
      </c>
      <c r="J120" s="292"/>
      <c r="K120" s="249">
        <f t="shared" ref="K120:K122" si="14">I120/7.5345</f>
        <v>7963.3685048775624</v>
      </c>
      <c r="L120" s="250">
        <v>0</v>
      </c>
    </row>
    <row r="121" spans="1:16" x14ac:dyDescent="0.25">
      <c r="A121" s="289" t="s">
        <v>18</v>
      </c>
      <c r="B121" s="290"/>
      <c r="C121" s="290"/>
      <c r="D121" s="290"/>
      <c r="E121" s="290"/>
      <c r="F121" s="290"/>
      <c r="G121" s="290"/>
      <c r="H121" s="291"/>
      <c r="I121" s="292">
        <v>60000</v>
      </c>
      <c r="J121" s="292"/>
      <c r="K121" s="249">
        <f t="shared" si="14"/>
        <v>7963.3685048775624</v>
      </c>
      <c r="L121" s="250">
        <v>0</v>
      </c>
    </row>
    <row r="122" spans="1:16" ht="15" customHeight="1" x14ac:dyDescent="0.25">
      <c r="A122" s="299" t="s">
        <v>17</v>
      </c>
      <c r="B122" s="290"/>
      <c r="C122" s="290"/>
      <c r="D122" s="290"/>
      <c r="E122" s="290"/>
      <c r="F122" s="290"/>
      <c r="G122" s="290"/>
      <c r="H122" s="291"/>
      <c r="I122" s="292">
        <v>5000</v>
      </c>
      <c r="J122" s="304"/>
      <c r="K122" s="249">
        <f t="shared" si="14"/>
        <v>663.61404207313024</v>
      </c>
      <c r="L122" s="250">
        <f>I122*M122/1000</f>
        <v>0</v>
      </c>
    </row>
    <row r="123" spans="1:16" ht="15.75" customHeight="1" thickBot="1" x14ac:dyDescent="0.3">
      <c r="A123" s="300" t="s">
        <v>3</v>
      </c>
      <c r="B123" s="301"/>
      <c r="C123" s="301"/>
      <c r="D123" s="301"/>
      <c r="E123" s="301"/>
      <c r="F123" s="301"/>
      <c r="G123" s="301"/>
      <c r="H123" s="301"/>
      <c r="I123" s="302"/>
      <c r="J123" s="303"/>
      <c r="K123" s="181"/>
      <c r="L123" s="264">
        <f>SUM(L119:L122)</f>
        <v>0</v>
      </c>
    </row>
    <row r="124" spans="1:16" ht="17.25" customHeight="1" thickTop="1" x14ac:dyDescent="0.25">
      <c r="A124" s="305" t="s">
        <v>289</v>
      </c>
      <c r="B124" s="306"/>
      <c r="C124" s="306"/>
      <c r="D124" s="306"/>
      <c r="E124" s="306"/>
      <c r="F124" s="306"/>
      <c r="G124" s="306"/>
      <c r="H124" s="306"/>
      <c r="I124" s="306"/>
      <c r="J124" s="306"/>
      <c r="K124" s="306"/>
      <c r="L124" s="307"/>
    </row>
    <row r="125" spans="1:16" ht="15" customHeight="1" x14ac:dyDescent="0.25">
      <c r="A125" s="308" t="s">
        <v>6</v>
      </c>
      <c r="B125" s="309"/>
      <c r="C125" s="309"/>
      <c r="D125" s="309"/>
      <c r="E125" s="309"/>
      <c r="F125" s="309"/>
      <c r="G125" s="309"/>
      <c r="H125" s="310"/>
      <c r="I125" s="311" t="s">
        <v>8</v>
      </c>
      <c r="J125" s="312"/>
      <c r="K125" s="255" t="s">
        <v>291</v>
      </c>
      <c r="L125" s="175" t="s">
        <v>290</v>
      </c>
    </row>
    <row r="126" spans="1:16" x14ac:dyDescent="0.25">
      <c r="A126" s="313" t="s">
        <v>21</v>
      </c>
      <c r="B126" s="314"/>
      <c r="C126" s="314"/>
      <c r="D126" s="314"/>
      <c r="E126" s="314"/>
      <c r="F126" s="314"/>
      <c r="G126" s="314"/>
      <c r="H126" s="315"/>
      <c r="I126" s="316">
        <v>213624</v>
      </c>
      <c r="J126" s="316"/>
      <c r="K126" s="265">
        <f>I126/7.5345</f>
        <v>28352.777224766076</v>
      </c>
      <c r="L126" s="245">
        <v>0</v>
      </c>
      <c r="P126" s="79"/>
    </row>
    <row r="127" spans="1:16" x14ac:dyDescent="0.25">
      <c r="A127" s="289" t="s">
        <v>14</v>
      </c>
      <c r="B127" s="290"/>
      <c r="C127" s="290"/>
      <c r="D127" s="290"/>
      <c r="E127" s="290"/>
      <c r="F127" s="290"/>
      <c r="G127" s="290"/>
      <c r="H127" s="291"/>
      <c r="I127" s="292">
        <v>20000</v>
      </c>
      <c r="J127" s="292"/>
      <c r="K127" s="253">
        <f t="shared" ref="K127:K129" si="15">I127/7.5345</f>
        <v>2654.4561682925209</v>
      </c>
      <c r="L127" s="250">
        <v>0</v>
      </c>
    </row>
    <row r="128" spans="1:16" x14ac:dyDescent="0.25">
      <c r="A128" s="289" t="s">
        <v>18</v>
      </c>
      <c r="B128" s="290"/>
      <c r="C128" s="290"/>
      <c r="D128" s="290"/>
      <c r="E128" s="290"/>
      <c r="F128" s="290"/>
      <c r="G128" s="290"/>
      <c r="H128" s="291"/>
      <c r="I128" s="292">
        <v>20000</v>
      </c>
      <c r="J128" s="292"/>
      <c r="K128" s="253">
        <f t="shared" si="15"/>
        <v>2654.4561682925209</v>
      </c>
      <c r="L128" s="250">
        <v>0</v>
      </c>
    </row>
    <row r="129" spans="1:16" ht="15" customHeight="1" x14ac:dyDescent="0.25">
      <c r="A129" s="299" t="s">
        <v>15</v>
      </c>
      <c r="B129" s="290"/>
      <c r="C129" s="290"/>
      <c r="D129" s="290"/>
      <c r="E129" s="290"/>
      <c r="F129" s="290"/>
      <c r="G129" s="290"/>
      <c r="H129" s="291"/>
      <c r="I129" s="292">
        <v>10000</v>
      </c>
      <c r="J129" s="292"/>
      <c r="K129" s="253">
        <f t="shared" si="15"/>
        <v>1327.2280841462605</v>
      </c>
      <c r="L129" s="250">
        <v>0</v>
      </c>
    </row>
    <row r="130" spans="1:16" ht="15.75" customHeight="1" thickBot="1" x14ac:dyDescent="0.3">
      <c r="A130" s="300" t="s">
        <v>3</v>
      </c>
      <c r="B130" s="301"/>
      <c r="C130" s="301"/>
      <c r="D130" s="301"/>
      <c r="E130" s="301"/>
      <c r="F130" s="301"/>
      <c r="G130" s="301"/>
      <c r="H130" s="301"/>
      <c r="I130" s="302"/>
      <c r="J130" s="303"/>
      <c r="K130" s="181"/>
      <c r="L130" s="264">
        <f>SUM(L126:L129)</f>
        <v>0</v>
      </c>
    </row>
    <row r="131" spans="1:16" ht="16.5" thickTop="1" thickBot="1" x14ac:dyDescent="0.3">
      <c r="A131" s="296" t="s">
        <v>82</v>
      </c>
      <c r="B131" s="297"/>
      <c r="C131" s="297"/>
      <c r="D131" s="297"/>
      <c r="E131" s="297"/>
      <c r="F131" s="297"/>
      <c r="G131" s="297"/>
      <c r="H131" s="297"/>
      <c r="I131" s="297"/>
      <c r="J131" s="298"/>
      <c r="K131" s="182"/>
      <c r="L131" s="260">
        <f>L123+L130</f>
        <v>0</v>
      </c>
    </row>
    <row r="132" spans="1:16" ht="12" customHeight="1" thickTop="1" thickBot="1" x14ac:dyDescent="0.3">
      <c r="A132" s="118"/>
      <c r="B132" s="105"/>
      <c r="C132" s="105"/>
      <c r="D132" s="105"/>
      <c r="E132" s="105"/>
      <c r="F132" s="105"/>
      <c r="G132" s="105"/>
      <c r="H132" s="105"/>
      <c r="I132" s="105"/>
      <c r="J132" s="105"/>
      <c r="K132" s="179"/>
      <c r="L132" s="266"/>
    </row>
    <row r="133" spans="1:16" ht="18" customHeight="1" thickTop="1" thickBot="1" x14ac:dyDescent="0.3">
      <c r="A133" s="293" t="s">
        <v>180</v>
      </c>
      <c r="B133" s="294"/>
      <c r="C133" s="294"/>
      <c r="D133" s="294"/>
      <c r="E133" s="294"/>
      <c r="F133" s="294"/>
      <c r="G133" s="294"/>
      <c r="H133" s="294"/>
      <c r="I133" s="294"/>
      <c r="J133" s="295"/>
      <c r="K133" s="183"/>
      <c r="L133" s="267">
        <f>L131+L115+L99+L83+L67+L51+L35+L19</f>
        <v>0</v>
      </c>
      <c r="O133" s="80"/>
      <c r="P133" s="80"/>
    </row>
    <row r="134" spans="1:16" ht="15.75" thickTop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177"/>
      <c r="L134" s="177"/>
    </row>
  </sheetData>
  <mergeCells count="205">
    <mergeCell ref="A76:L76"/>
    <mergeCell ref="A77:H77"/>
    <mergeCell ref="I77:J77"/>
    <mergeCell ref="A71:H71"/>
    <mergeCell ref="I71:J71"/>
    <mergeCell ref="A72:H72"/>
    <mergeCell ref="I72:J72"/>
    <mergeCell ref="A73:H73"/>
    <mergeCell ref="I73:J73"/>
    <mergeCell ref="A74:H74"/>
    <mergeCell ref="I74:J74"/>
    <mergeCell ref="A75:J75"/>
    <mergeCell ref="I54:J54"/>
    <mergeCell ref="A55:H55"/>
    <mergeCell ref="I55:J55"/>
    <mergeCell ref="A58:H58"/>
    <mergeCell ref="I58:J58"/>
    <mergeCell ref="A59:J59"/>
    <mergeCell ref="A67:J67"/>
    <mergeCell ref="I70:J70"/>
    <mergeCell ref="A69:L69"/>
    <mergeCell ref="A70:H70"/>
    <mergeCell ref="A57:H57"/>
    <mergeCell ref="I57:J57"/>
    <mergeCell ref="A60:L60"/>
    <mergeCell ref="A61:H61"/>
    <mergeCell ref="I61:J61"/>
    <mergeCell ref="A62:H62"/>
    <mergeCell ref="I62:J62"/>
    <mergeCell ref="A63:H63"/>
    <mergeCell ref="I63:J63"/>
    <mergeCell ref="A64:H64"/>
    <mergeCell ref="I64:J64"/>
    <mergeCell ref="A65:H65"/>
    <mergeCell ref="I65:J65"/>
    <mergeCell ref="A66:J66"/>
    <mergeCell ref="A51:J51"/>
    <mergeCell ref="A50:J50"/>
    <mergeCell ref="A56:H56"/>
    <mergeCell ref="I56:J56"/>
    <mergeCell ref="A53:L53"/>
    <mergeCell ref="A54:H54"/>
    <mergeCell ref="I22:J22"/>
    <mergeCell ref="A23:H23"/>
    <mergeCell ref="I23:J23"/>
    <mergeCell ref="A24:H24"/>
    <mergeCell ref="I24:J24"/>
    <mergeCell ref="A25:H25"/>
    <mergeCell ref="I25:J25"/>
    <mergeCell ref="A37:L37"/>
    <mergeCell ref="A33:H33"/>
    <mergeCell ref="I33:J33"/>
    <mergeCell ref="A34:J34"/>
    <mergeCell ref="A35:J35"/>
    <mergeCell ref="A26:H26"/>
    <mergeCell ref="A27:J27"/>
    <mergeCell ref="A30:H30"/>
    <mergeCell ref="I30:J30"/>
    <mergeCell ref="A46:H46"/>
    <mergeCell ref="I46:J46"/>
    <mergeCell ref="I32:J32"/>
    <mergeCell ref="A28:L28"/>
    <mergeCell ref="A38:H38"/>
    <mergeCell ref="I38:J38"/>
    <mergeCell ref="A49:H49"/>
    <mergeCell ref="I49:J49"/>
    <mergeCell ref="A47:H47"/>
    <mergeCell ref="I47:J47"/>
    <mergeCell ref="A48:H48"/>
    <mergeCell ref="I48:J48"/>
    <mergeCell ref="I41:J41"/>
    <mergeCell ref="A42:H42"/>
    <mergeCell ref="I42:J42"/>
    <mergeCell ref="A43:J43"/>
    <mergeCell ref="A44:L44"/>
    <mergeCell ref="A45:H45"/>
    <mergeCell ref="I45:J45"/>
    <mergeCell ref="A41:H41"/>
    <mergeCell ref="A39:H39"/>
    <mergeCell ref="I39:J39"/>
    <mergeCell ref="A40:H40"/>
    <mergeCell ref="I40:J40"/>
    <mergeCell ref="A32:H32"/>
    <mergeCell ref="A12:L12"/>
    <mergeCell ref="A11:J11"/>
    <mergeCell ref="A17:H17"/>
    <mergeCell ref="I17:J17"/>
    <mergeCell ref="A13:H13"/>
    <mergeCell ref="I13:J13"/>
    <mergeCell ref="A14:H14"/>
    <mergeCell ref="A15:H15"/>
    <mergeCell ref="A16:H16"/>
    <mergeCell ref="I15:J15"/>
    <mergeCell ref="I14:J14"/>
    <mergeCell ref="I16:J16"/>
    <mergeCell ref="A18:J18"/>
    <mergeCell ref="A20:L20"/>
    <mergeCell ref="A21:L21"/>
    <mergeCell ref="A19:J19"/>
    <mergeCell ref="A29:H29"/>
    <mergeCell ref="A22:H22"/>
    <mergeCell ref="A31:H31"/>
    <mergeCell ref="I31:J31"/>
    <mergeCell ref="I26:J26"/>
    <mergeCell ref="I29:J29"/>
    <mergeCell ref="A2:L2"/>
    <mergeCell ref="A6:H6"/>
    <mergeCell ref="I9:J9"/>
    <mergeCell ref="A7:H7"/>
    <mergeCell ref="A8:H8"/>
    <mergeCell ref="I10:J10"/>
    <mergeCell ref="A9:H9"/>
    <mergeCell ref="A10:H10"/>
    <mergeCell ref="I7:J7"/>
    <mergeCell ref="I8:J8"/>
    <mergeCell ref="A3:C3"/>
    <mergeCell ref="D3:L3"/>
    <mergeCell ref="A5:L5"/>
    <mergeCell ref="I6:J6"/>
    <mergeCell ref="A78:H78"/>
    <mergeCell ref="I78:J78"/>
    <mergeCell ref="A79:H79"/>
    <mergeCell ref="I79:J79"/>
    <mergeCell ref="A80:H80"/>
    <mergeCell ref="I80:J80"/>
    <mergeCell ref="A83:J83"/>
    <mergeCell ref="A85:L85"/>
    <mergeCell ref="A86:H86"/>
    <mergeCell ref="I86:J86"/>
    <mergeCell ref="A81:H81"/>
    <mergeCell ref="I81:J81"/>
    <mergeCell ref="A82:J82"/>
    <mergeCell ref="A87:H87"/>
    <mergeCell ref="I87:J87"/>
    <mergeCell ref="A88:H88"/>
    <mergeCell ref="I88:J88"/>
    <mergeCell ref="A89:H89"/>
    <mergeCell ref="I89:J89"/>
    <mergeCell ref="A90:H90"/>
    <mergeCell ref="I90:J90"/>
    <mergeCell ref="A91:J91"/>
    <mergeCell ref="A92:L92"/>
    <mergeCell ref="A93:H93"/>
    <mergeCell ref="I93:J93"/>
    <mergeCell ref="A94:H94"/>
    <mergeCell ref="I94:J94"/>
    <mergeCell ref="A95:H95"/>
    <mergeCell ref="I95:J95"/>
    <mergeCell ref="A96:H96"/>
    <mergeCell ref="I96:J96"/>
    <mergeCell ref="A99:J99"/>
    <mergeCell ref="A101:L101"/>
    <mergeCell ref="A102:H102"/>
    <mergeCell ref="I102:J102"/>
    <mergeCell ref="A97:H97"/>
    <mergeCell ref="I97:J97"/>
    <mergeCell ref="A98:J98"/>
    <mergeCell ref="A103:H103"/>
    <mergeCell ref="I103:J103"/>
    <mergeCell ref="A104:H104"/>
    <mergeCell ref="I104:J104"/>
    <mergeCell ref="A105:H105"/>
    <mergeCell ref="I105:J105"/>
    <mergeCell ref="A106:H106"/>
    <mergeCell ref="I106:J106"/>
    <mergeCell ref="A107:J107"/>
    <mergeCell ref="A108:L108"/>
    <mergeCell ref="A109:H109"/>
    <mergeCell ref="I109:J109"/>
    <mergeCell ref="A110:H110"/>
    <mergeCell ref="I110:J110"/>
    <mergeCell ref="A111:H111"/>
    <mergeCell ref="I111:J111"/>
    <mergeCell ref="A112:H112"/>
    <mergeCell ref="I112:J112"/>
    <mergeCell ref="A113:H113"/>
    <mergeCell ref="I113:J113"/>
    <mergeCell ref="A114:J114"/>
    <mergeCell ref="A115:J115"/>
    <mergeCell ref="A117:L117"/>
    <mergeCell ref="A118:H118"/>
    <mergeCell ref="I118:J118"/>
    <mergeCell ref="A119:H119"/>
    <mergeCell ref="I119:J119"/>
    <mergeCell ref="A120:H120"/>
    <mergeCell ref="I120:J120"/>
    <mergeCell ref="A121:H121"/>
    <mergeCell ref="I121:J121"/>
    <mergeCell ref="A128:H128"/>
    <mergeCell ref="I128:J128"/>
    <mergeCell ref="A133:J133"/>
    <mergeCell ref="A131:J131"/>
    <mergeCell ref="A129:H129"/>
    <mergeCell ref="I129:J129"/>
    <mergeCell ref="A130:J130"/>
    <mergeCell ref="A122:H122"/>
    <mergeCell ref="I122:J122"/>
    <mergeCell ref="A123:J123"/>
    <mergeCell ref="A124:L124"/>
    <mergeCell ref="A125:H125"/>
    <mergeCell ref="I125:J125"/>
    <mergeCell ref="A126:H126"/>
    <mergeCell ref="I126:J126"/>
    <mergeCell ref="A127:H127"/>
    <mergeCell ref="I127:J127"/>
  </mergeCells>
  <pageMargins left="0.59055118110236227" right="0.59055118110236227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5"/>
  <sheetViews>
    <sheetView topLeftCell="A4" zoomScaleNormal="100" workbookViewId="0">
      <selection activeCell="O28" sqref="O28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42578125" style="1" customWidth="1"/>
    <col min="8" max="8" width="8.5703125" style="1" customWidth="1"/>
    <col min="9" max="9" width="10.85546875" style="1" customWidth="1"/>
    <col min="10" max="10" width="9.85546875" style="1" customWidth="1"/>
    <col min="11" max="11" width="21.5703125" style="178" customWidth="1"/>
    <col min="12" max="12" width="22.7109375" style="178" customWidth="1"/>
    <col min="13" max="13" width="15.85546875" style="1" customWidth="1"/>
    <col min="14" max="14" width="13.42578125" style="79" customWidth="1"/>
    <col min="15" max="15" width="15.85546875" style="79" customWidth="1"/>
    <col min="16" max="16" width="14.140625" style="1" customWidth="1"/>
    <col min="17" max="17" width="15.140625" style="1" customWidth="1"/>
    <col min="18" max="18" width="16.42578125" style="1" customWidth="1"/>
    <col min="19" max="16384" width="9.140625" style="1"/>
  </cols>
  <sheetData>
    <row r="1" spans="1:15" ht="11.25" customHeight="1" thickBot="1" x14ac:dyDescent="0.3"/>
    <row r="2" spans="1:15" ht="21" customHeight="1" thickTop="1" thickBot="1" x14ac:dyDescent="0.3">
      <c r="A2" s="321" t="s">
        <v>200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3"/>
    </row>
    <row r="3" spans="1:15" ht="15.75" thickTop="1" x14ac:dyDescent="0.25">
      <c r="A3" s="407" t="s">
        <v>12</v>
      </c>
      <c r="B3" s="408"/>
      <c r="C3" s="409"/>
      <c r="D3" s="410" t="s">
        <v>31</v>
      </c>
      <c r="E3" s="408"/>
      <c r="F3" s="408"/>
      <c r="G3" s="408"/>
      <c r="H3" s="408"/>
      <c r="I3" s="408"/>
      <c r="J3" s="408"/>
      <c r="K3" s="408"/>
      <c r="L3" s="411"/>
    </row>
    <row r="4" spans="1:15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177"/>
      <c r="L4" s="195"/>
    </row>
    <row r="5" spans="1:15" ht="15.75" thickTop="1" x14ac:dyDescent="0.25">
      <c r="A5" s="329" t="s">
        <v>32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1"/>
    </row>
    <row r="6" spans="1:15" ht="15" customHeight="1" x14ac:dyDescent="0.25">
      <c r="A6" s="308" t="s">
        <v>6</v>
      </c>
      <c r="B6" s="309"/>
      <c r="C6" s="309"/>
      <c r="D6" s="309"/>
      <c r="E6" s="309"/>
      <c r="F6" s="309"/>
      <c r="G6" s="309"/>
      <c r="H6" s="310"/>
      <c r="I6" s="355" t="s">
        <v>8</v>
      </c>
      <c r="J6" s="355"/>
      <c r="K6" s="196" t="s">
        <v>291</v>
      </c>
      <c r="L6" s="175" t="s">
        <v>290</v>
      </c>
    </row>
    <row r="7" spans="1:15" x14ac:dyDescent="0.25">
      <c r="A7" s="381" t="s">
        <v>21</v>
      </c>
      <c r="B7" s="382"/>
      <c r="C7" s="382"/>
      <c r="D7" s="382"/>
      <c r="E7" s="382"/>
      <c r="F7" s="382"/>
      <c r="G7" s="382"/>
      <c r="H7" s="383"/>
      <c r="I7" s="352">
        <v>8345700</v>
      </c>
      <c r="J7" s="352"/>
      <c r="K7" s="268">
        <f>I7/7.5345</f>
        <v>1107664.7421859447</v>
      </c>
      <c r="L7" s="269">
        <f>I7*M7/1000</f>
        <v>0</v>
      </c>
    </row>
    <row r="8" spans="1:15" x14ac:dyDescent="0.25">
      <c r="A8" s="377" t="s">
        <v>14</v>
      </c>
      <c r="B8" s="372"/>
      <c r="C8" s="372"/>
      <c r="D8" s="372"/>
      <c r="E8" s="372"/>
      <c r="F8" s="372"/>
      <c r="G8" s="372"/>
      <c r="H8" s="373"/>
      <c r="I8" s="292">
        <v>100000</v>
      </c>
      <c r="J8" s="292"/>
      <c r="K8" s="268">
        <f t="shared" ref="K8:K9" si="0">I8/7.5345</f>
        <v>13272.280841462605</v>
      </c>
      <c r="L8" s="269">
        <f>I8*M8/1000</f>
        <v>0</v>
      </c>
    </row>
    <row r="9" spans="1:15" x14ac:dyDescent="0.25">
      <c r="A9" s="377" t="s">
        <v>18</v>
      </c>
      <c r="B9" s="372"/>
      <c r="C9" s="372"/>
      <c r="D9" s="372"/>
      <c r="E9" s="372"/>
      <c r="F9" s="372"/>
      <c r="G9" s="372"/>
      <c r="H9" s="373"/>
      <c r="I9" s="292">
        <v>100000</v>
      </c>
      <c r="J9" s="292"/>
      <c r="K9" s="268">
        <f t="shared" si="0"/>
        <v>13272.280841462605</v>
      </c>
      <c r="L9" s="269">
        <v>0</v>
      </c>
    </row>
    <row r="10" spans="1:15" x14ac:dyDescent="0.25">
      <c r="A10" s="371" t="s">
        <v>17</v>
      </c>
      <c r="B10" s="372"/>
      <c r="C10" s="372"/>
      <c r="D10" s="372"/>
      <c r="E10" s="372"/>
      <c r="F10" s="372"/>
      <c r="G10" s="372"/>
      <c r="H10" s="373"/>
      <c r="I10" s="336">
        <v>5000</v>
      </c>
      <c r="J10" s="361"/>
      <c r="K10" s="268">
        <f>I10/7.5345</f>
        <v>663.61404207313024</v>
      </c>
      <c r="L10" s="269">
        <f>I10*M10/1000</f>
        <v>0</v>
      </c>
    </row>
    <row r="11" spans="1:15" ht="15.75" thickBot="1" x14ac:dyDescent="0.3">
      <c r="A11" s="384" t="s">
        <v>3</v>
      </c>
      <c r="B11" s="385"/>
      <c r="C11" s="385"/>
      <c r="D11" s="385"/>
      <c r="E11" s="385"/>
      <c r="F11" s="385"/>
      <c r="G11" s="385"/>
      <c r="H11" s="385"/>
      <c r="I11" s="385"/>
      <c r="J11" s="386"/>
      <c r="K11" s="198"/>
      <c r="L11" s="257">
        <f>SUM(L7:L10)</f>
        <v>0</v>
      </c>
      <c r="O11" s="81"/>
    </row>
    <row r="12" spans="1:15" ht="15.75" thickTop="1" x14ac:dyDescent="0.25">
      <c r="A12" s="338" t="s">
        <v>283</v>
      </c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40"/>
    </row>
    <row r="13" spans="1:15" ht="15" customHeight="1" x14ac:dyDescent="0.25">
      <c r="A13" s="308" t="s">
        <v>6</v>
      </c>
      <c r="B13" s="309"/>
      <c r="C13" s="309"/>
      <c r="D13" s="309"/>
      <c r="E13" s="309"/>
      <c r="F13" s="309"/>
      <c r="G13" s="309"/>
      <c r="H13" s="310"/>
      <c r="I13" s="355" t="s">
        <v>8</v>
      </c>
      <c r="J13" s="355"/>
      <c r="K13" s="196" t="s">
        <v>291</v>
      </c>
      <c r="L13" s="175" t="s">
        <v>290</v>
      </c>
    </row>
    <row r="14" spans="1:15" x14ac:dyDescent="0.25">
      <c r="A14" s="378" t="s">
        <v>21</v>
      </c>
      <c r="B14" s="379"/>
      <c r="C14" s="379"/>
      <c r="D14" s="379"/>
      <c r="E14" s="379"/>
      <c r="F14" s="379"/>
      <c r="G14" s="379"/>
      <c r="H14" s="380"/>
      <c r="I14" s="362">
        <v>4356957</v>
      </c>
      <c r="J14" s="363"/>
      <c r="K14" s="270">
        <f>I14/7.5345</f>
        <v>578267.5691817638</v>
      </c>
      <c r="L14" s="269">
        <f>I14*M14/1000</f>
        <v>0</v>
      </c>
    </row>
    <row r="15" spans="1:15" x14ac:dyDescent="0.25">
      <c r="A15" s="289" t="s">
        <v>14</v>
      </c>
      <c r="B15" s="290"/>
      <c r="C15" s="290"/>
      <c r="D15" s="290"/>
      <c r="E15" s="290"/>
      <c r="F15" s="290"/>
      <c r="G15" s="290"/>
      <c r="H15" s="291"/>
      <c r="I15" s="336">
        <v>50000</v>
      </c>
      <c r="J15" s="337"/>
      <c r="K15" s="270">
        <f t="shared" ref="K15:K17" si="1">I15/7.5345</f>
        <v>6636.1404207313026</v>
      </c>
      <c r="L15" s="269">
        <f>I15*M15/1000</f>
        <v>0</v>
      </c>
    </row>
    <row r="16" spans="1:15" x14ac:dyDescent="0.25">
      <c r="A16" s="377" t="s">
        <v>18</v>
      </c>
      <c r="B16" s="372"/>
      <c r="C16" s="372"/>
      <c r="D16" s="372"/>
      <c r="E16" s="372"/>
      <c r="F16" s="372"/>
      <c r="G16" s="372"/>
      <c r="H16" s="373"/>
      <c r="I16" s="336">
        <v>50000</v>
      </c>
      <c r="J16" s="337"/>
      <c r="K16" s="270">
        <f t="shared" si="1"/>
        <v>6636.1404207313026</v>
      </c>
      <c r="L16" s="269">
        <f>I16*M16/1000</f>
        <v>0</v>
      </c>
    </row>
    <row r="17" spans="1:16" x14ac:dyDescent="0.25">
      <c r="A17" s="389" t="s">
        <v>15</v>
      </c>
      <c r="B17" s="390"/>
      <c r="C17" s="390"/>
      <c r="D17" s="390"/>
      <c r="E17" s="390"/>
      <c r="F17" s="390"/>
      <c r="G17" s="390"/>
      <c r="H17" s="391"/>
      <c r="I17" s="367">
        <v>100000</v>
      </c>
      <c r="J17" s="368"/>
      <c r="K17" s="270">
        <f t="shared" si="1"/>
        <v>13272.280841462605</v>
      </c>
      <c r="L17" s="269">
        <f>I17*M17/1000</f>
        <v>0</v>
      </c>
    </row>
    <row r="18" spans="1:16" ht="15.75" thickBot="1" x14ac:dyDescent="0.3">
      <c r="A18" s="369" t="s">
        <v>3</v>
      </c>
      <c r="B18" s="370"/>
      <c r="C18" s="370"/>
      <c r="D18" s="370"/>
      <c r="E18" s="370"/>
      <c r="F18" s="370"/>
      <c r="G18" s="370"/>
      <c r="H18" s="370"/>
      <c r="I18" s="370"/>
      <c r="J18" s="370"/>
      <c r="K18" s="199"/>
      <c r="L18" s="258">
        <f>SUM(L14:L17)</f>
        <v>0</v>
      </c>
    </row>
    <row r="19" spans="1:16" ht="15.75" thickTop="1" x14ac:dyDescent="0.25">
      <c r="A19" s="338" t="s">
        <v>24</v>
      </c>
      <c r="B19" s="339"/>
      <c r="C19" s="339"/>
      <c r="D19" s="339"/>
      <c r="E19" s="339"/>
      <c r="F19" s="339"/>
      <c r="G19" s="339"/>
      <c r="H19" s="339"/>
      <c r="I19" s="339"/>
      <c r="J19" s="339"/>
      <c r="K19" s="339"/>
      <c r="L19" s="340"/>
    </row>
    <row r="20" spans="1:16" ht="15" customHeight="1" x14ac:dyDescent="0.25">
      <c r="A20" s="395" t="s">
        <v>6</v>
      </c>
      <c r="B20" s="396"/>
      <c r="C20" s="396"/>
      <c r="D20" s="396"/>
      <c r="E20" s="396"/>
      <c r="F20" s="396"/>
      <c r="G20" s="396"/>
      <c r="H20" s="397"/>
      <c r="I20" s="355" t="s">
        <v>8</v>
      </c>
      <c r="J20" s="355"/>
      <c r="K20" s="196" t="s">
        <v>291</v>
      </c>
      <c r="L20" s="175" t="s">
        <v>290</v>
      </c>
    </row>
    <row r="21" spans="1:16" x14ac:dyDescent="0.25">
      <c r="A21" s="400" t="s">
        <v>16</v>
      </c>
      <c r="B21" s="401"/>
      <c r="C21" s="401"/>
      <c r="D21" s="401"/>
      <c r="E21" s="401"/>
      <c r="F21" s="401"/>
      <c r="G21" s="401"/>
      <c r="H21" s="402"/>
      <c r="I21" s="403">
        <v>30000</v>
      </c>
      <c r="J21" s="404"/>
      <c r="K21" s="244">
        <f>I21/7.5345</f>
        <v>3981.6842524387812</v>
      </c>
      <c r="L21" s="271">
        <f>I21*M21/1000</f>
        <v>0</v>
      </c>
      <c r="P21" s="78"/>
    </row>
    <row r="22" spans="1:16" ht="15.75" thickBot="1" x14ac:dyDescent="0.3">
      <c r="A22" s="405" t="s">
        <v>3</v>
      </c>
      <c r="B22" s="406"/>
      <c r="C22" s="406"/>
      <c r="D22" s="406"/>
      <c r="E22" s="406"/>
      <c r="F22" s="406"/>
      <c r="G22" s="406"/>
      <c r="H22" s="406"/>
      <c r="I22" s="406"/>
      <c r="J22" s="406"/>
      <c r="K22" s="200"/>
      <c r="L22" s="272">
        <f>L21</f>
        <v>0</v>
      </c>
    </row>
    <row r="23" spans="1:16" ht="16.5" thickTop="1" thickBot="1" x14ac:dyDescent="0.3">
      <c r="A23" s="398" t="s">
        <v>75</v>
      </c>
      <c r="B23" s="399"/>
      <c r="C23" s="399"/>
      <c r="D23" s="399"/>
      <c r="E23" s="399"/>
      <c r="F23" s="399"/>
      <c r="G23" s="399"/>
      <c r="H23" s="399"/>
      <c r="I23" s="399"/>
      <c r="J23" s="399"/>
      <c r="K23" s="201"/>
      <c r="L23" s="260">
        <f>L11+L18+L22</f>
        <v>0</v>
      </c>
    </row>
    <row r="24" spans="1:16" ht="16.5" thickTop="1" thickBot="1" x14ac:dyDescent="0.3">
      <c r="A24" s="392"/>
      <c r="B24" s="393"/>
      <c r="C24" s="393"/>
      <c r="D24" s="393"/>
      <c r="E24" s="393"/>
      <c r="F24" s="393"/>
      <c r="G24" s="393"/>
      <c r="H24" s="393"/>
      <c r="I24" s="393"/>
      <c r="J24" s="393"/>
      <c r="K24" s="393"/>
      <c r="L24" s="394"/>
    </row>
    <row r="25" spans="1:16" ht="15.75" thickTop="1" x14ac:dyDescent="0.25">
      <c r="A25" s="329" t="s">
        <v>33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1"/>
    </row>
    <row r="26" spans="1:16" ht="15" customHeight="1" x14ac:dyDescent="0.25">
      <c r="A26" s="308" t="s">
        <v>6</v>
      </c>
      <c r="B26" s="309"/>
      <c r="C26" s="309"/>
      <c r="D26" s="309"/>
      <c r="E26" s="309"/>
      <c r="F26" s="309"/>
      <c r="G26" s="309"/>
      <c r="H26" s="310"/>
      <c r="I26" s="355" t="s">
        <v>8</v>
      </c>
      <c r="J26" s="355"/>
      <c r="K26" s="196" t="s">
        <v>291</v>
      </c>
      <c r="L26" s="175" t="s">
        <v>290</v>
      </c>
    </row>
    <row r="27" spans="1:16" x14ac:dyDescent="0.25">
      <c r="A27" s="381" t="s">
        <v>21</v>
      </c>
      <c r="B27" s="382"/>
      <c r="C27" s="382"/>
      <c r="D27" s="382"/>
      <c r="E27" s="382"/>
      <c r="F27" s="382"/>
      <c r="G27" s="382"/>
      <c r="H27" s="383"/>
      <c r="I27" s="352">
        <v>6380550</v>
      </c>
      <c r="J27" s="352"/>
      <c r="K27" s="268">
        <f>I27/7.5345</f>
        <v>846844.51522994216</v>
      </c>
      <c r="L27" s="269">
        <f>I27*M27/1000</f>
        <v>0</v>
      </c>
    </row>
    <row r="28" spans="1:16" x14ac:dyDescent="0.25">
      <c r="A28" s="377" t="s">
        <v>14</v>
      </c>
      <c r="B28" s="372"/>
      <c r="C28" s="372"/>
      <c r="D28" s="372"/>
      <c r="E28" s="372"/>
      <c r="F28" s="372"/>
      <c r="G28" s="372"/>
      <c r="H28" s="373"/>
      <c r="I28" s="292">
        <v>70000</v>
      </c>
      <c r="J28" s="292"/>
      <c r="K28" s="268">
        <f t="shared" ref="K28:K30" si="2">I28/7.5345</f>
        <v>9290.596589023824</v>
      </c>
      <c r="L28" s="269">
        <f>I28*M28/1000</f>
        <v>0</v>
      </c>
    </row>
    <row r="29" spans="1:16" x14ac:dyDescent="0.25">
      <c r="A29" s="377" t="s">
        <v>18</v>
      </c>
      <c r="B29" s="372"/>
      <c r="C29" s="372"/>
      <c r="D29" s="372"/>
      <c r="E29" s="372"/>
      <c r="F29" s="372"/>
      <c r="G29" s="372"/>
      <c r="H29" s="373"/>
      <c r="I29" s="292">
        <v>70000</v>
      </c>
      <c r="J29" s="292"/>
      <c r="K29" s="268">
        <f t="shared" si="2"/>
        <v>9290.596589023824</v>
      </c>
      <c r="L29" s="269">
        <f>I29*M29/1000</f>
        <v>0</v>
      </c>
    </row>
    <row r="30" spans="1:16" x14ac:dyDescent="0.25">
      <c r="A30" s="371" t="s">
        <v>17</v>
      </c>
      <c r="B30" s="372"/>
      <c r="C30" s="372"/>
      <c r="D30" s="372"/>
      <c r="E30" s="372"/>
      <c r="F30" s="372"/>
      <c r="G30" s="372"/>
      <c r="H30" s="373"/>
      <c r="I30" s="336">
        <v>5000</v>
      </c>
      <c r="J30" s="361"/>
      <c r="K30" s="268">
        <f t="shared" si="2"/>
        <v>663.61404207313024</v>
      </c>
      <c r="L30" s="269">
        <f>I30*M30/1000</f>
        <v>0</v>
      </c>
    </row>
    <row r="31" spans="1:16" ht="15.75" thickBot="1" x14ac:dyDescent="0.3">
      <c r="A31" s="384" t="s">
        <v>3</v>
      </c>
      <c r="B31" s="385"/>
      <c r="C31" s="385"/>
      <c r="D31" s="385"/>
      <c r="E31" s="385"/>
      <c r="F31" s="385"/>
      <c r="G31" s="385"/>
      <c r="H31" s="385"/>
      <c r="I31" s="385"/>
      <c r="J31" s="386"/>
      <c r="K31" s="198"/>
      <c r="L31" s="257">
        <f>SUM(L27:L30)</f>
        <v>0</v>
      </c>
    </row>
    <row r="32" spans="1:16" ht="15.75" thickTop="1" x14ac:dyDescent="0.25">
      <c r="A32" s="338" t="s">
        <v>284</v>
      </c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40"/>
    </row>
    <row r="33" spans="1:12" ht="15" customHeight="1" x14ac:dyDescent="0.25">
      <c r="A33" s="308" t="s">
        <v>6</v>
      </c>
      <c r="B33" s="309"/>
      <c r="C33" s="309"/>
      <c r="D33" s="309"/>
      <c r="E33" s="309"/>
      <c r="F33" s="309"/>
      <c r="G33" s="309"/>
      <c r="H33" s="310"/>
      <c r="I33" s="355" t="s">
        <v>8</v>
      </c>
      <c r="J33" s="355"/>
      <c r="K33" s="196" t="s">
        <v>291</v>
      </c>
      <c r="L33" s="175" t="s">
        <v>290</v>
      </c>
    </row>
    <row r="34" spans="1:12" x14ac:dyDescent="0.25">
      <c r="A34" s="378" t="s">
        <v>21</v>
      </c>
      <c r="B34" s="379"/>
      <c r="C34" s="379"/>
      <c r="D34" s="379"/>
      <c r="E34" s="379"/>
      <c r="F34" s="379"/>
      <c r="G34" s="379"/>
      <c r="H34" s="380"/>
      <c r="I34" s="362">
        <v>939156</v>
      </c>
      <c r="J34" s="363"/>
      <c r="K34" s="270">
        <f>I34/7.5345</f>
        <v>124647.42185944653</v>
      </c>
      <c r="L34" s="269">
        <f>I34*M34/1000</f>
        <v>0</v>
      </c>
    </row>
    <row r="35" spans="1:12" x14ac:dyDescent="0.25">
      <c r="A35" s="289" t="s">
        <v>14</v>
      </c>
      <c r="B35" s="290"/>
      <c r="C35" s="290"/>
      <c r="D35" s="290"/>
      <c r="E35" s="290"/>
      <c r="F35" s="290"/>
      <c r="G35" s="290"/>
      <c r="H35" s="291"/>
      <c r="I35" s="336">
        <v>50000</v>
      </c>
      <c r="J35" s="337"/>
      <c r="K35" s="270">
        <f t="shared" ref="K35:K37" si="3">I35/7.5345</f>
        <v>6636.1404207313026</v>
      </c>
      <c r="L35" s="269">
        <f>I35*M35/1000</f>
        <v>0</v>
      </c>
    </row>
    <row r="36" spans="1:12" x14ac:dyDescent="0.25">
      <c r="A36" s="377" t="s">
        <v>18</v>
      </c>
      <c r="B36" s="372"/>
      <c r="C36" s="372"/>
      <c r="D36" s="372"/>
      <c r="E36" s="372"/>
      <c r="F36" s="372"/>
      <c r="G36" s="372"/>
      <c r="H36" s="373"/>
      <c r="I36" s="336">
        <v>50000</v>
      </c>
      <c r="J36" s="337"/>
      <c r="K36" s="270">
        <f t="shared" si="3"/>
        <v>6636.1404207313026</v>
      </c>
      <c r="L36" s="269">
        <f>I36*M36/1000</f>
        <v>0</v>
      </c>
    </row>
    <row r="37" spans="1:12" x14ac:dyDescent="0.25">
      <c r="A37" s="389" t="s">
        <v>15</v>
      </c>
      <c r="B37" s="390"/>
      <c r="C37" s="390"/>
      <c r="D37" s="390"/>
      <c r="E37" s="390"/>
      <c r="F37" s="390"/>
      <c r="G37" s="390"/>
      <c r="H37" s="391"/>
      <c r="I37" s="367">
        <v>100000</v>
      </c>
      <c r="J37" s="368"/>
      <c r="K37" s="270">
        <f t="shared" si="3"/>
        <v>13272.280841462605</v>
      </c>
      <c r="L37" s="269">
        <f>I37*M37/1000</f>
        <v>0</v>
      </c>
    </row>
    <row r="38" spans="1:12" ht="15.75" thickBot="1" x14ac:dyDescent="0.3">
      <c r="A38" s="369" t="s">
        <v>3</v>
      </c>
      <c r="B38" s="370"/>
      <c r="C38" s="370"/>
      <c r="D38" s="370"/>
      <c r="E38" s="370"/>
      <c r="F38" s="370"/>
      <c r="G38" s="370"/>
      <c r="H38" s="370"/>
      <c r="I38" s="370"/>
      <c r="J38" s="370"/>
      <c r="K38" s="199"/>
      <c r="L38" s="258">
        <f>SUM(L34:L37)</f>
        <v>0</v>
      </c>
    </row>
    <row r="39" spans="1:12" ht="16.5" thickTop="1" thickBot="1" x14ac:dyDescent="0.3">
      <c r="A39" s="353" t="s">
        <v>76</v>
      </c>
      <c r="B39" s="354"/>
      <c r="C39" s="354"/>
      <c r="D39" s="354"/>
      <c r="E39" s="354"/>
      <c r="F39" s="354"/>
      <c r="G39" s="354"/>
      <c r="H39" s="354"/>
      <c r="I39" s="354"/>
      <c r="J39" s="354"/>
      <c r="K39" s="202"/>
      <c r="L39" s="273">
        <f>L31+L38</f>
        <v>0</v>
      </c>
    </row>
    <row r="40" spans="1:12" ht="16.5" thickTop="1" thickBot="1" x14ac:dyDescent="0.3">
      <c r="A40" s="43"/>
      <c r="B40" s="7"/>
      <c r="C40" s="7"/>
      <c r="D40" s="7"/>
      <c r="E40" s="7"/>
      <c r="F40" s="7"/>
      <c r="G40" s="7"/>
      <c r="H40" s="7"/>
      <c r="I40" s="7"/>
      <c r="J40" s="7"/>
      <c r="K40" s="177"/>
      <c r="L40" s="176"/>
    </row>
    <row r="41" spans="1:12" ht="17.25" customHeight="1" thickTop="1" x14ac:dyDescent="0.25">
      <c r="A41" s="329" t="s">
        <v>34</v>
      </c>
      <c r="B41" s="330"/>
      <c r="C41" s="330"/>
      <c r="D41" s="330"/>
      <c r="E41" s="330"/>
      <c r="F41" s="330"/>
      <c r="G41" s="330"/>
      <c r="H41" s="330"/>
      <c r="I41" s="330"/>
      <c r="J41" s="330"/>
      <c r="K41" s="330"/>
      <c r="L41" s="331"/>
    </row>
    <row r="42" spans="1:12" ht="15" customHeight="1" x14ac:dyDescent="0.25">
      <c r="A42" s="308" t="s">
        <v>6</v>
      </c>
      <c r="B42" s="309"/>
      <c r="C42" s="309"/>
      <c r="D42" s="309"/>
      <c r="E42" s="309"/>
      <c r="F42" s="309"/>
      <c r="G42" s="309"/>
      <c r="H42" s="310"/>
      <c r="I42" s="355" t="s">
        <v>8</v>
      </c>
      <c r="J42" s="355"/>
      <c r="K42" s="196" t="s">
        <v>291</v>
      </c>
      <c r="L42" s="175" t="s">
        <v>290</v>
      </c>
    </row>
    <row r="43" spans="1:12" x14ac:dyDescent="0.25">
      <c r="A43" s="381" t="s">
        <v>21</v>
      </c>
      <c r="B43" s="382"/>
      <c r="C43" s="382"/>
      <c r="D43" s="382"/>
      <c r="E43" s="382"/>
      <c r="F43" s="382"/>
      <c r="G43" s="382"/>
      <c r="H43" s="383"/>
      <c r="I43" s="352">
        <v>2039400</v>
      </c>
      <c r="J43" s="352"/>
      <c r="K43" s="268">
        <f>I43/7.5345</f>
        <v>270674.89548078837</v>
      </c>
      <c r="L43" s="269">
        <f>I43*M43/1000</f>
        <v>0</v>
      </c>
    </row>
    <row r="44" spans="1:12" x14ac:dyDescent="0.25">
      <c r="A44" s="377" t="s">
        <v>14</v>
      </c>
      <c r="B44" s="372"/>
      <c r="C44" s="372"/>
      <c r="D44" s="372"/>
      <c r="E44" s="372"/>
      <c r="F44" s="372"/>
      <c r="G44" s="372"/>
      <c r="H44" s="373"/>
      <c r="I44" s="292">
        <v>40000</v>
      </c>
      <c r="J44" s="292"/>
      <c r="K44" s="268">
        <f t="shared" ref="K44:K46" si="4">I44/7.5345</f>
        <v>5308.9123365850419</v>
      </c>
      <c r="L44" s="269">
        <f>I44*M44/1000</f>
        <v>0</v>
      </c>
    </row>
    <row r="45" spans="1:12" x14ac:dyDescent="0.25">
      <c r="A45" s="377" t="s">
        <v>18</v>
      </c>
      <c r="B45" s="372"/>
      <c r="C45" s="372"/>
      <c r="D45" s="372"/>
      <c r="E45" s="372"/>
      <c r="F45" s="372"/>
      <c r="G45" s="372"/>
      <c r="H45" s="373"/>
      <c r="I45" s="292">
        <v>40000</v>
      </c>
      <c r="J45" s="292"/>
      <c r="K45" s="268">
        <f t="shared" si="4"/>
        <v>5308.9123365850419</v>
      </c>
      <c r="L45" s="269">
        <f>I45*M45/1000</f>
        <v>0</v>
      </c>
    </row>
    <row r="46" spans="1:12" x14ac:dyDescent="0.25">
      <c r="A46" s="371" t="s">
        <v>17</v>
      </c>
      <c r="B46" s="372"/>
      <c r="C46" s="372"/>
      <c r="D46" s="372"/>
      <c r="E46" s="372"/>
      <c r="F46" s="372"/>
      <c r="G46" s="372"/>
      <c r="H46" s="373"/>
      <c r="I46" s="336">
        <v>5000</v>
      </c>
      <c r="J46" s="361"/>
      <c r="K46" s="268">
        <f t="shared" si="4"/>
        <v>663.61404207313024</v>
      </c>
      <c r="L46" s="269">
        <f>I46*M46/1000</f>
        <v>0</v>
      </c>
    </row>
    <row r="47" spans="1:12" ht="15.75" thickBot="1" x14ac:dyDescent="0.3">
      <c r="A47" s="384" t="s">
        <v>3</v>
      </c>
      <c r="B47" s="385"/>
      <c r="C47" s="385"/>
      <c r="D47" s="385"/>
      <c r="E47" s="385"/>
      <c r="F47" s="385"/>
      <c r="G47" s="385"/>
      <c r="H47" s="385"/>
      <c r="I47" s="385"/>
      <c r="J47" s="386"/>
      <c r="K47" s="198"/>
      <c r="L47" s="257">
        <f>SUM(L43:L46)</f>
        <v>0</v>
      </c>
    </row>
    <row r="48" spans="1:12" ht="15.75" thickTop="1" x14ac:dyDescent="0.25">
      <c r="A48" s="338" t="s">
        <v>285</v>
      </c>
      <c r="B48" s="339"/>
      <c r="C48" s="339"/>
      <c r="D48" s="339"/>
      <c r="E48" s="339"/>
      <c r="F48" s="339"/>
      <c r="G48" s="339"/>
      <c r="H48" s="339"/>
      <c r="I48" s="339"/>
      <c r="J48" s="339"/>
      <c r="K48" s="339"/>
      <c r="L48" s="340"/>
    </row>
    <row r="49" spans="1:12" ht="15" customHeight="1" x14ac:dyDescent="0.25">
      <c r="A49" s="308" t="s">
        <v>6</v>
      </c>
      <c r="B49" s="309"/>
      <c r="C49" s="309"/>
      <c r="D49" s="309"/>
      <c r="E49" s="309"/>
      <c r="F49" s="309"/>
      <c r="G49" s="309"/>
      <c r="H49" s="310"/>
      <c r="I49" s="355" t="s">
        <v>8</v>
      </c>
      <c r="J49" s="355"/>
      <c r="K49" s="196" t="s">
        <v>291</v>
      </c>
      <c r="L49" s="175" t="s">
        <v>290</v>
      </c>
    </row>
    <row r="50" spans="1:12" x14ac:dyDescent="0.25">
      <c r="A50" s="378" t="s">
        <v>21</v>
      </c>
      <c r="B50" s="379"/>
      <c r="C50" s="379"/>
      <c r="D50" s="379"/>
      <c r="E50" s="379"/>
      <c r="F50" s="379"/>
      <c r="G50" s="379"/>
      <c r="H50" s="380"/>
      <c r="I50" s="362">
        <v>294454</v>
      </c>
      <c r="J50" s="363"/>
      <c r="K50" s="270">
        <f>I50/7.5345</f>
        <v>39080.761828920295</v>
      </c>
      <c r="L50" s="269">
        <f>I50*M50/1000</f>
        <v>0</v>
      </c>
    </row>
    <row r="51" spans="1:12" x14ac:dyDescent="0.25">
      <c r="A51" s="289" t="s">
        <v>14</v>
      </c>
      <c r="B51" s="290"/>
      <c r="C51" s="290"/>
      <c r="D51" s="290"/>
      <c r="E51" s="290"/>
      <c r="F51" s="290"/>
      <c r="G51" s="290"/>
      <c r="H51" s="291"/>
      <c r="I51" s="336">
        <v>15000</v>
      </c>
      <c r="J51" s="337"/>
      <c r="K51" s="270">
        <f t="shared" ref="K51:K53" si="5">I51/7.5345</f>
        <v>1990.8421262193906</v>
      </c>
      <c r="L51" s="269">
        <f>I51*M51/1000</f>
        <v>0</v>
      </c>
    </row>
    <row r="52" spans="1:12" x14ac:dyDescent="0.25">
      <c r="A52" s="377" t="s">
        <v>18</v>
      </c>
      <c r="B52" s="372"/>
      <c r="C52" s="372"/>
      <c r="D52" s="372"/>
      <c r="E52" s="372"/>
      <c r="F52" s="372"/>
      <c r="G52" s="372"/>
      <c r="H52" s="373"/>
      <c r="I52" s="336">
        <v>15000</v>
      </c>
      <c r="J52" s="337"/>
      <c r="K52" s="270">
        <f t="shared" si="5"/>
        <v>1990.8421262193906</v>
      </c>
      <c r="L52" s="269">
        <f>I52*M52/1000</f>
        <v>0</v>
      </c>
    </row>
    <row r="53" spans="1:12" x14ac:dyDescent="0.25">
      <c r="A53" s="389" t="s">
        <v>15</v>
      </c>
      <c r="B53" s="390"/>
      <c r="C53" s="390"/>
      <c r="D53" s="390"/>
      <c r="E53" s="390"/>
      <c r="F53" s="390"/>
      <c r="G53" s="390"/>
      <c r="H53" s="391"/>
      <c r="I53" s="367">
        <v>10000</v>
      </c>
      <c r="J53" s="368"/>
      <c r="K53" s="270">
        <f t="shared" si="5"/>
        <v>1327.2280841462605</v>
      </c>
      <c r="L53" s="269">
        <f>I53*M53/1000</f>
        <v>0</v>
      </c>
    </row>
    <row r="54" spans="1:12" ht="15.75" thickBot="1" x14ac:dyDescent="0.3">
      <c r="A54" s="369" t="s">
        <v>3</v>
      </c>
      <c r="B54" s="370"/>
      <c r="C54" s="370"/>
      <c r="D54" s="370"/>
      <c r="E54" s="370"/>
      <c r="F54" s="370"/>
      <c r="G54" s="370"/>
      <c r="H54" s="370"/>
      <c r="I54" s="370"/>
      <c r="J54" s="370"/>
      <c r="K54" s="199"/>
      <c r="L54" s="258">
        <f>SUM(L50:L53)</f>
        <v>0</v>
      </c>
    </row>
    <row r="55" spans="1:12" ht="16.5" thickTop="1" thickBot="1" x14ac:dyDescent="0.3">
      <c r="A55" s="353" t="s">
        <v>77</v>
      </c>
      <c r="B55" s="354"/>
      <c r="C55" s="354"/>
      <c r="D55" s="354"/>
      <c r="E55" s="354"/>
      <c r="F55" s="354"/>
      <c r="G55" s="354"/>
      <c r="H55" s="354"/>
      <c r="I55" s="354"/>
      <c r="J55" s="354"/>
      <c r="K55" s="202"/>
      <c r="L55" s="273">
        <f>L47+L54</f>
        <v>0</v>
      </c>
    </row>
    <row r="56" spans="1:12" ht="16.5" thickTop="1" thickBot="1" x14ac:dyDescent="0.3">
      <c r="A56" s="43"/>
      <c r="B56" s="7"/>
      <c r="C56" s="7"/>
      <c r="D56" s="7"/>
      <c r="E56" s="7"/>
      <c r="F56" s="7"/>
      <c r="G56" s="7"/>
      <c r="H56" s="7"/>
      <c r="I56" s="7"/>
      <c r="J56" s="7"/>
      <c r="K56" s="177"/>
      <c r="L56" s="176"/>
    </row>
    <row r="57" spans="1:12" ht="15.75" thickTop="1" x14ac:dyDescent="0.25">
      <c r="A57" s="329" t="s">
        <v>277</v>
      </c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1"/>
    </row>
    <row r="58" spans="1:12" ht="15" customHeight="1" x14ac:dyDescent="0.25">
      <c r="A58" s="308" t="s">
        <v>6</v>
      </c>
      <c r="B58" s="309"/>
      <c r="C58" s="309"/>
      <c r="D58" s="309"/>
      <c r="E58" s="309"/>
      <c r="F58" s="309"/>
      <c r="G58" s="309"/>
      <c r="H58" s="310"/>
      <c r="I58" s="355" t="s">
        <v>8</v>
      </c>
      <c r="J58" s="355"/>
      <c r="K58" s="196" t="s">
        <v>291</v>
      </c>
      <c r="L58" s="175" t="s">
        <v>290</v>
      </c>
    </row>
    <row r="59" spans="1:12" x14ac:dyDescent="0.25">
      <c r="A59" s="381" t="s">
        <v>21</v>
      </c>
      <c r="B59" s="382"/>
      <c r="C59" s="382"/>
      <c r="D59" s="382"/>
      <c r="E59" s="382"/>
      <c r="F59" s="382"/>
      <c r="G59" s="382"/>
      <c r="H59" s="383"/>
      <c r="I59" s="352">
        <v>3554100</v>
      </c>
      <c r="J59" s="352"/>
      <c r="K59" s="268">
        <f>I59/7.5345</f>
        <v>471710.13338642241</v>
      </c>
      <c r="L59" s="269">
        <f>I59*M59/1000</f>
        <v>0</v>
      </c>
    </row>
    <row r="60" spans="1:12" x14ac:dyDescent="0.25">
      <c r="A60" s="377" t="s">
        <v>14</v>
      </c>
      <c r="B60" s="372"/>
      <c r="C60" s="372"/>
      <c r="D60" s="372"/>
      <c r="E60" s="372"/>
      <c r="F60" s="372"/>
      <c r="G60" s="372"/>
      <c r="H60" s="373"/>
      <c r="I60" s="292">
        <v>60000</v>
      </c>
      <c r="J60" s="292"/>
      <c r="K60" s="268">
        <f t="shared" ref="K60:K62" si="6">I60/7.5345</f>
        <v>7963.3685048775624</v>
      </c>
      <c r="L60" s="269">
        <f>I60*M60/1000</f>
        <v>0</v>
      </c>
    </row>
    <row r="61" spans="1:12" x14ac:dyDescent="0.25">
      <c r="A61" s="377" t="s">
        <v>18</v>
      </c>
      <c r="B61" s="372"/>
      <c r="C61" s="372"/>
      <c r="D61" s="372"/>
      <c r="E61" s="372"/>
      <c r="F61" s="372"/>
      <c r="G61" s="372"/>
      <c r="H61" s="373"/>
      <c r="I61" s="292">
        <v>60000</v>
      </c>
      <c r="J61" s="292"/>
      <c r="K61" s="268">
        <f t="shared" si="6"/>
        <v>7963.3685048775624</v>
      </c>
      <c r="L61" s="269">
        <f>I61*M61/1000</f>
        <v>0</v>
      </c>
    </row>
    <row r="62" spans="1:12" x14ac:dyDescent="0.25">
      <c r="A62" s="371" t="s">
        <v>17</v>
      </c>
      <c r="B62" s="372"/>
      <c r="C62" s="372"/>
      <c r="D62" s="372"/>
      <c r="E62" s="372"/>
      <c r="F62" s="372"/>
      <c r="G62" s="372"/>
      <c r="H62" s="373"/>
      <c r="I62" s="336">
        <v>5000</v>
      </c>
      <c r="J62" s="361"/>
      <c r="K62" s="268">
        <f t="shared" si="6"/>
        <v>663.61404207313024</v>
      </c>
      <c r="L62" s="269">
        <f>I62*M62/1000</f>
        <v>0</v>
      </c>
    </row>
    <row r="63" spans="1:12" ht="15.75" thickBot="1" x14ac:dyDescent="0.3">
      <c r="A63" s="384" t="s">
        <v>3</v>
      </c>
      <c r="B63" s="385"/>
      <c r="C63" s="385"/>
      <c r="D63" s="385"/>
      <c r="E63" s="385"/>
      <c r="F63" s="385"/>
      <c r="G63" s="385"/>
      <c r="H63" s="385"/>
      <c r="I63" s="385"/>
      <c r="J63" s="386"/>
      <c r="K63" s="198"/>
      <c r="L63" s="257">
        <f>SUM(L59:L62)</f>
        <v>0</v>
      </c>
    </row>
    <row r="64" spans="1:12" ht="15.75" thickTop="1" x14ac:dyDescent="0.25">
      <c r="A64" s="338" t="s">
        <v>292</v>
      </c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40"/>
    </row>
    <row r="65" spans="1:12" ht="15" customHeight="1" x14ac:dyDescent="0.25">
      <c r="A65" s="308" t="s">
        <v>6</v>
      </c>
      <c r="B65" s="309"/>
      <c r="C65" s="309"/>
      <c r="D65" s="309"/>
      <c r="E65" s="309"/>
      <c r="F65" s="309"/>
      <c r="G65" s="309"/>
      <c r="H65" s="310"/>
      <c r="I65" s="355" t="s">
        <v>8</v>
      </c>
      <c r="J65" s="355"/>
      <c r="K65" s="196" t="s">
        <v>291</v>
      </c>
      <c r="L65" s="175" t="s">
        <v>290</v>
      </c>
    </row>
    <row r="66" spans="1:12" x14ac:dyDescent="0.25">
      <c r="A66" s="378" t="s">
        <v>21</v>
      </c>
      <c r="B66" s="379"/>
      <c r="C66" s="379"/>
      <c r="D66" s="379"/>
      <c r="E66" s="379"/>
      <c r="F66" s="379"/>
      <c r="G66" s="379"/>
      <c r="H66" s="380"/>
      <c r="I66" s="362">
        <v>214927.92</v>
      </c>
      <c r="J66" s="363"/>
      <c r="K66" s="270">
        <f>I66/7.5345</f>
        <v>28525.837149114075</v>
      </c>
      <c r="L66" s="269">
        <f>I66*M66/1000</f>
        <v>0</v>
      </c>
    </row>
    <row r="67" spans="1:12" x14ac:dyDescent="0.25">
      <c r="A67" s="289" t="s">
        <v>14</v>
      </c>
      <c r="B67" s="290"/>
      <c r="C67" s="290"/>
      <c r="D67" s="290"/>
      <c r="E67" s="290"/>
      <c r="F67" s="290"/>
      <c r="G67" s="290"/>
      <c r="H67" s="291"/>
      <c r="I67" s="336">
        <v>10000</v>
      </c>
      <c r="J67" s="337"/>
      <c r="K67" s="270">
        <f t="shared" ref="K67:K69" si="7">I67/7.5345</f>
        <v>1327.2280841462605</v>
      </c>
      <c r="L67" s="269">
        <f>I67*M67/1000</f>
        <v>0</v>
      </c>
    </row>
    <row r="68" spans="1:12" x14ac:dyDescent="0.25">
      <c r="A68" s="377" t="s">
        <v>18</v>
      </c>
      <c r="B68" s="372"/>
      <c r="C68" s="372"/>
      <c r="D68" s="372"/>
      <c r="E68" s="372"/>
      <c r="F68" s="372"/>
      <c r="G68" s="372"/>
      <c r="H68" s="373"/>
      <c r="I68" s="336">
        <v>10000</v>
      </c>
      <c r="J68" s="337"/>
      <c r="K68" s="270">
        <f t="shared" si="7"/>
        <v>1327.2280841462605</v>
      </c>
      <c r="L68" s="269">
        <f>I68*M68/1000</f>
        <v>0</v>
      </c>
    </row>
    <row r="69" spans="1:12" x14ac:dyDescent="0.25">
      <c r="A69" s="389" t="s">
        <v>15</v>
      </c>
      <c r="B69" s="390"/>
      <c r="C69" s="390"/>
      <c r="D69" s="390"/>
      <c r="E69" s="390"/>
      <c r="F69" s="390"/>
      <c r="G69" s="390"/>
      <c r="H69" s="391"/>
      <c r="I69" s="367">
        <v>10000</v>
      </c>
      <c r="J69" s="368"/>
      <c r="K69" s="270">
        <f t="shared" si="7"/>
        <v>1327.2280841462605</v>
      </c>
      <c r="L69" s="269">
        <f>I69*M69/1000</f>
        <v>0</v>
      </c>
    </row>
    <row r="70" spans="1:12" ht="15.75" thickBot="1" x14ac:dyDescent="0.3">
      <c r="A70" s="369" t="s">
        <v>3</v>
      </c>
      <c r="B70" s="370"/>
      <c r="C70" s="370"/>
      <c r="D70" s="370"/>
      <c r="E70" s="370"/>
      <c r="F70" s="370"/>
      <c r="G70" s="370"/>
      <c r="H70" s="370"/>
      <c r="I70" s="370"/>
      <c r="J70" s="370"/>
      <c r="K70" s="199"/>
      <c r="L70" s="258">
        <f>SUM(L66:L69)</f>
        <v>0</v>
      </c>
    </row>
    <row r="71" spans="1:12" ht="16.5" thickTop="1" thickBot="1" x14ac:dyDescent="0.3">
      <c r="A71" s="353" t="s">
        <v>78</v>
      </c>
      <c r="B71" s="354"/>
      <c r="C71" s="354"/>
      <c r="D71" s="354"/>
      <c r="E71" s="354"/>
      <c r="F71" s="354"/>
      <c r="G71" s="354"/>
      <c r="H71" s="354"/>
      <c r="I71" s="354"/>
      <c r="J71" s="354"/>
      <c r="K71" s="202"/>
      <c r="L71" s="273">
        <f>L63+L70</f>
        <v>0</v>
      </c>
    </row>
    <row r="72" spans="1:12" ht="16.5" thickTop="1" thickBot="1" x14ac:dyDescent="0.3">
      <c r="A72" s="43"/>
      <c r="B72" s="7"/>
      <c r="C72" s="7"/>
      <c r="D72" s="7"/>
      <c r="E72" s="7"/>
      <c r="F72" s="7"/>
      <c r="G72" s="7"/>
      <c r="H72" s="7"/>
      <c r="I72" s="7"/>
      <c r="J72" s="7"/>
      <c r="K72" s="177"/>
      <c r="L72" s="176"/>
    </row>
    <row r="73" spans="1:12" ht="17.25" customHeight="1" thickTop="1" x14ac:dyDescent="0.25">
      <c r="A73" s="329" t="s">
        <v>278</v>
      </c>
      <c r="B73" s="330"/>
      <c r="C73" s="330"/>
      <c r="D73" s="330"/>
      <c r="E73" s="330"/>
      <c r="F73" s="330"/>
      <c r="G73" s="330"/>
      <c r="H73" s="330"/>
      <c r="I73" s="330"/>
      <c r="J73" s="330"/>
      <c r="K73" s="330"/>
      <c r="L73" s="331"/>
    </row>
    <row r="74" spans="1:12" ht="15" customHeight="1" x14ac:dyDescent="0.25">
      <c r="A74" s="308" t="s">
        <v>6</v>
      </c>
      <c r="B74" s="309"/>
      <c r="C74" s="309"/>
      <c r="D74" s="309"/>
      <c r="E74" s="309"/>
      <c r="F74" s="309"/>
      <c r="G74" s="309"/>
      <c r="H74" s="310"/>
      <c r="I74" s="355" t="s">
        <v>8</v>
      </c>
      <c r="J74" s="355"/>
      <c r="K74" s="196" t="s">
        <v>291</v>
      </c>
      <c r="L74" s="175" t="s">
        <v>290</v>
      </c>
    </row>
    <row r="75" spans="1:12" x14ac:dyDescent="0.25">
      <c r="A75" s="349" t="s">
        <v>21</v>
      </c>
      <c r="B75" s="350"/>
      <c r="C75" s="350"/>
      <c r="D75" s="350"/>
      <c r="E75" s="350"/>
      <c r="F75" s="350"/>
      <c r="G75" s="350"/>
      <c r="H75" s="351"/>
      <c r="I75" s="352">
        <v>4350500</v>
      </c>
      <c r="J75" s="352"/>
      <c r="K75" s="268">
        <f>I75/7.5345</f>
        <v>577410.57800783066</v>
      </c>
      <c r="L75" s="269">
        <f>I75*M75/1000</f>
        <v>0</v>
      </c>
    </row>
    <row r="76" spans="1:12" x14ac:dyDescent="0.25">
      <c r="A76" s="289" t="s">
        <v>14</v>
      </c>
      <c r="B76" s="290"/>
      <c r="C76" s="290"/>
      <c r="D76" s="290"/>
      <c r="E76" s="290"/>
      <c r="F76" s="290"/>
      <c r="G76" s="290"/>
      <c r="H76" s="291"/>
      <c r="I76" s="292">
        <v>60000</v>
      </c>
      <c r="J76" s="292"/>
      <c r="K76" s="268">
        <f t="shared" ref="K76:K78" si="8">I76/7.5345</f>
        <v>7963.3685048775624</v>
      </c>
      <c r="L76" s="269">
        <f>I76*M76/1000</f>
        <v>0</v>
      </c>
    </row>
    <row r="77" spans="1:12" x14ac:dyDescent="0.25">
      <c r="A77" s="289" t="s">
        <v>18</v>
      </c>
      <c r="B77" s="290"/>
      <c r="C77" s="290"/>
      <c r="D77" s="290"/>
      <c r="E77" s="290"/>
      <c r="F77" s="290"/>
      <c r="G77" s="290"/>
      <c r="H77" s="291"/>
      <c r="I77" s="292">
        <v>60000</v>
      </c>
      <c r="J77" s="292"/>
      <c r="K77" s="268">
        <f t="shared" si="8"/>
        <v>7963.3685048775624</v>
      </c>
      <c r="L77" s="269">
        <f>I77*M77/1000</f>
        <v>0</v>
      </c>
    </row>
    <row r="78" spans="1:12" x14ac:dyDescent="0.25">
      <c r="A78" s="299" t="s">
        <v>17</v>
      </c>
      <c r="B78" s="290"/>
      <c r="C78" s="290"/>
      <c r="D78" s="290"/>
      <c r="E78" s="290"/>
      <c r="F78" s="290"/>
      <c r="G78" s="290"/>
      <c r="H78" s="291"/>
      <c r="I78" s="336">
        <v>5000</v>
      </c>
      <c r="J78" s="361"/>
      <c r="K78" s="268">
        <f t="shared" si="8"/>
        <v>663.61404207313024</v>
      </c>
      <c r="L78" s="269">
        <f>I78*M78/1000</f>
        <v>0</v>
      </c>
    </row>
    <row r="79" spans="1:12" ht="15.75" thickBot="1" x14ac:dyDescent="0.3">
      <c r="A79" s="384" t="s">
        <v>3</v>
      </c>
      <c r="B79" s="385"/>
      <c r="C79" s="385"/>
      <c r="D79" s="385"/>
      <c r="E79" s="385"/>
      <c r="F79" s="385"/>
      <c r="G79" s="385"/>
      <c r="H79" s="385"/>
      <c r="I79" s="385"/>
      <c r="J79" s="386"/>
      <c r="K79" s="198"/>
      <c r="L79" s="257">
        <f>SUM(L75:L78)</f>
        <v>0</v>
      </c>
    </row>
    <row r="80" spans="1:12" ht="15.75" thickTop="1" x14ac:dyDescent="0.25">
      <c r="A80" s="338" t="s">
        <v>286</v>
      </c>
      <c r="B80" s="339"/>
      <c r="C80" s="339"/>
      <c r="D80" s="339"/>
      <c r="E80" s="339"/>
      <c r="F80" s="339"/>
      <c r="G80" s="339"/>
      <c r="H80" s="339"/>
      <c r="I80" s="339"/>
      <c r="J80" s="339"/>
      <c r="K80" s="339"/>
      <c r="L80" s="340"/>
    </row>
    <row r="81" spans="1:12" ht="15" customHeight="1" x14ac:dyDescent="0.25">
      <c r="A81" s="308" t="s">
        <v>6</v>
      </c>
      <c r="B81" s="309"/>
      <c r="C81" s="309"/>
      <c r="D81" s="309"/>
      <c r="E81" s="309"/>
      <c r="F81" s="309"/>
      <c r="G81" s="309"/>
      <c r="H81" s="310"/>
      <c r="I81" s="355" t="s">
        <v>8</v>
      </c>
      <c r="J81" s="355"/>
      <c r="K81" s="196" t="s">
        <v>291</v>
      </c>
      <c r="L81" s="175" t="s">
        <v>290</v>
      </c>
    </row>
    <row r="82" spans="1:12" x14ac:dyDescent="0.25">
      <c r="A82" s="313" t="s">
        <v>21</v>
      </c>
      <c r="B82" s="314"/>
      <c r="C82" s="314"/>
      <c r="D82" s="314"/>
      <c r="E82" s="314"/>
      <c r="F82" s="314"/>
      <c r="G82" s="314"/>
      <c r="H82" s="315"/>
      <c r="I82" s="362">
        <v>58529.72</v>
      </c>
      <c r="J82" s="363"/>
      <c r="K82" s="270">
        <f>I82/7.5345</f>
        <v>7768.2288141217068</v>
      </c>
      <c r="L82" s="269">
        <f>I82*M82/1000</f>
        <v>0</v>
      </c>
    </row>
    <row r="83" spans="1:12" x14ac:dyDescent="0.25">
      <c r="A83" s="289" t="s">
        <v>14</v>
      </c>
      <c r="B83" s="290"/>
      <c r="C83" s="290"/>
      <c r="D83" s="290"/>
      <c r="E83" s="290"/>
      <c r="F83" s="290"/>
      <c r="G83" s="290"/>
      <c r="H83" s="291"/>
      <c r="I83" s="336">
        <v>10000</v>
      </c>
      <c r="J83" s="337"/>
      <c r="K83" s="270">
        <f t="shared" ref="K83:K85" si="9">I83/7.5345</f>
        <v>1327.2280841462605</v>
      </c>
      <c r="L83" s="269">
        <f>I83*M83/1000</f>
        <v>0</v>
      </c>
    </row>
    <row r="84" spans="1:12" x14ac:dyDescent="0.25">
      <c r="A84" s="289" t="s">
        <v>18</v>
      </c>
      <c r="B84" s="290"/>
      <c r="C84" s="290"/>
      <c r="D84" s="290"/>
      <c r="E84" s="290"/>
      <c r="F84" s="290"/>
      <c r="G84" s="290"/>
      <c r="H84" s="291"/>
      <c r="I84" s="336">
        <v>10000</v>
      </c>
      <c r="J84" s="337"/>
      <c r="K84" s="270">
        <f t="shared" si="9"/>
        <v>1327.2280841462605</v>
      </c>
      <c r="L84" s="269">
        <f>I84*M84/1000</f>
        <v>0</v>
      </c>
    </row>
    <row r="85" spans="1:12" x14ac:dyDescent="0.25">
      <c r="A85" s="364" t="s">
        <v>15</v>
      </c>
      <c r="B85" s="365"/>
      <c r="C85" s="365"/>
      <c r="D85" s="365"/>
      <c r="E85" s="365"/>
      <c r="F85" s="365"/>
      <c r="G85" s="365"/>
      <c r="H85" s="366"/>
      <c r="I85" s="367">
        <v>10000</v>
      </c>
      <c r="J85" s="368"/>
      <c r="K85" s="270">
        <f t="shared" si="9"/>
        <v>1327.2280841462605</v>
      </c>
      <c r="L85" s="269">
        <f>I85*M85/1000</f>
        <v>0</v>
      </c>
    </row>
    <row r="86" spans="1:12" ht="15.75" thickBot="1" x14ac:dyDescent="0.3">
      <c r="A86" s="369" t="s">
        <v>3</v>
      </c>
      <c r="B86" s="370"/>
      <c r="C86" s="370"/>
      <c r="D86" s="370"/>
      <c r="E86" s="370"/>
      <c r="F86" s="370"/>
      <c r="G86" s="370"/>
      <c r="H86" s="370"/>
      <c r="I86" s="370"/>
      <c r="J86" s="370"/>
      <c r="K86" s="199"/>
      <c r="L86" s="258">
        <f>SUM(L82:L85)</f>
        <v>0</v>
      </c>
    </row>
    <row r="87" spans="1:12" ht="16.5" thickTop="1" thickBot="1" x14ac:dyDescent="0.3">
      <c r="A87" s="353" t="s">
        <v>79</v>
      </c>
      <c r="B87" s="354"/>
      <c r="C87" s="354"/>
      <c r="D87" s="354"/>
      <c r="E87" s="354"/>
      <c r="F87" s="354"/>
      <c r="G87" s="354"/>
      <c r="H87" s="354"/>
      <c r="I87" s="354"/>
      <c r="J87" s="354"/>
      <c r="K87" s="202"/>
      <c r="L87" s="273">
        <f>L79+L86</f>
        <v>0</v>
      </c>
    </row>
    <row r="88" spans="1:12" ht="16.5" thickTop="1" thickBot="1" x14ac:dyDescent="0.3">
      <c r="A88" s="43"/>
      <c r="B88" s="7"/>
      <c r="C88" s="7"/>
      <c r="D88" s="7"/>
      <c r="E88" s="7"/>
      <c r="F88" s="7"/>
      <c r="G88" s="7"/>
      <c r="H88" s="7"/>
      <c r="I88" s="7"/>
      <c r="J88" s="7"/>
      <c r="K88" s="177"/>
      <c r="L88" s="176"/>
    </row>
    <row r="89" spans="1:12" ht="18" customHeight="1" thickTop="1" x14ac:dyDescent="0.25">
      <c r="A89" s="329" t="s">
        <v>35</v>
      </c>
      <c r="B89" s="330"/>
      <c r="C89" s="330"/>
      <c r="D89" s="330"/>
      <c r="E89" s="330"/>
      <c r="F89" s="330"/>
      <c r="G89" s="330"/>
      <c r="H89" s="330"/>
      <c r="I89" s="330"/>
      <c r="J89" s="330"/>
      <c r="K89" s="330"/>
      <c r="L89" s="331"/>
    </row>
    <row r="90" spans="1:12" ht="15" customHeight="1" x14ac:dyDescent="0.25">
      <c r="A90" s="308" t="s">
        <v>6</v>
      </c>
      <c r="B90" s="309"/>
      <c r="C90" s="309"/>
      <c r="D90" s="309"/>
      <c r="E90" s="309"/>
      <c r="F90" s="309"/>
      <c r="G90" s="309"/>
      <c r="H90" s="310"/>
      <c r="I90" s="355" t="s">
        <v>8</v>
      </c>
      <c r="J90" s="355"/>
      <c r="K90" s="196" t="s">
        <v>291</v>
      </c>
      <c r="L90" s="175" t="s">
        <v>290</v>
      </c>
    </row>
    <row r="91" spans="1:12" x14ac:dyDescent="0.25">
      <c r="A91" s="349" t="s">
        <v>21</v>
      </c>
      <c r="B91" s="350"/>
      <c r="C91" s="350"/>
      <c r="D91" s="350"/>
      <c r="E91" s="350"/>
      <c r="F91" s="350"/>
      <c r="G91" s="350"/>
      <c r="H91" s="351"/>
      <c r="I91" s="352">
        <v>1499850</v>
      </c>
      <c r="J91" s="352"/>
      <c r="K91" s="268">
        <f>I91/7.5345</f>
        <v>199064.30420067688</v>
      </c>
      <c r="L91" s="269">
        <f>I91*M91/1000</f>
        <v>0</v>
      </c>
    </row>
    <row r="92" spans="1:12" x14ac:dyDescent="0.25">
      <c r="A92" s="289" t="s">
        <v>14</v>
      </c>
      <c r="B92" s="290"/>
      <c r="C92" s="290"/>
      <c r="D92" s="290"/>
      <c r="E92" s="290"/>
      <c r="F92" s="290"/>
      <c r="G92" s="290"/>
      <c r="H92" s="291"/>
      <c r="I92" s="292">
        <v>50000</v>
      </c>
      <c r="J92" s="292"/>
      <c r="K92" s="268">
        <f t="shared" ref="K92:K94" si="10">I92/7.5345</f>
        <v>6636.1404207313026</v>
      </c>
      <c r="L92" s="269">
        <f>I92*M92/1000</f>
        <v>0</v>
      </c>
    </row>
    <row r="93" spans="1:12" x14ac:dyDescent="0.25">
      <c r="A93" s="289" t="s">
        <v>18</v>
      </c>
      <c r="B93" s="290"/>
      <c r="C93" s="290"/>
      <c r="D93" s="290"/>
      <c r="E93" s="290"/>
      <c r="F93" s="290"/>
      <c r="G93" s="290"/>
      <c r="H93" s="291"/>
      <c r="I93" s="292">
        <v>50000</v>
      </c>
      <c r="J93" s="292"/>
      <c r="K93" s="268">
        <f t="shared" si="10"/>
        <v>6636.1404207313026</v>
      </c>
      <c r="L93" s="269">
        <f>I93*M93/1000</f>
        <v>0</v>
      </c>
    </row>
    <row r="94" spans="1:12" x14ac:dyDescent="0.25">
      <c r="A94" s="299" t="s">
        <v>17</v>
      </c>
      <c r="B94" s="290"/>
      <c r="C94" s="290"/>
      <c r="D94" s="290"/>
      <c r="E94" s="290"/>
      <c r="F94" s="290"/>
      <c r="G94" s="290"/>
      <c r="H94" s="291"/>
      <c r="I94" s="336">
        <v>5000</v>
      </c>
      <c r="J94" s="361"/>
      <c r="K94" s="268">
        <f t="shared" si="10"/>
        <v>663.61404207313024</v>
      </c>
      <c r="L94" s="269">
        <f>I94*M94/1000</f>
        <v>0</v>
      </c>
    </row>
    <row r="95" spans="1:12" ht="15.75" thickBot="1" x14ac:dyDescent="0.3">
      <c r="A95" s="300" t="s">
        <v>3</v>
      </c>
      <c r="B95" s="301"/>
      <c r="C95" s="301"/>
      <c r="D95" s="301"/>
      <c r="E95" s="301"/>
      <c r="F95" s="301"/>
      <c r="G95" s="301"/>
      <c r="H95" s="301"/>
      <c r="I95" s="301"/>
      <c r="J95" s="332"/>
      <c r="K95" s="181"/>
      <c r="L95" s="257">
        <f>SUM(L91:L94)</f>
        <v>0</v>
      </c>
    </row>
    <row r="96" spans="1:12" ht="15.95" customHeight="1" thickTop="1" x14ac:dyDescent="0.25">
      <c r="A96" s="338" t="s">
        <v>287</v>
      </c>
      <c r="B96" s="339"/>
      <c r="C96" s="339"/>
      <c r="D96" s="339"/>
      <c r="E96" s="339"/>
      <c r="F96" s="339"/>
      <c r="G96" s="339"/>
      <c r="H96" s="339"/>
      <c r="I96" s="339"/>
      <c r="J96" s="339"/>
      <c r="K96" s="339"/>
      <c r="L96" s="340"/>
    </row>
    <row r="97" spans="1:12" ht="15" customHeight="1" x14ac:dyDescent="0.25">
      <c r="A97" s="308" t="s">
        <v>6</v>
      </c>
      <c r="B97" s="309"/>
      <c r="C97" s="309"/>
      <c r="D97" s="309"/>
      <c r="E97" s="309"/>
      <c r="F97" s="309"/>
      <c r="G97" s="309"/>
      <c r="H97" s="310"/>
      <c r="I97" s="355" t="s">
        <v>8</v>
      </c>
      <c r="J97" s="355"/>
      <c r="K97" s="196" t="s">
        <v>291</v>
      </c>
      <c r="L97" s="175" t="s">
        <v>290</v>
      </c>
    </row>
    <row r="98" spans="1:12" x14ac:dyDescent="0.25">
      <c r="A98" s="313" t="s">
        <v>21</v>
      </c>
      <c r="B98" s="314"/>
      <c r="C98" s="314"/>
      <c r="D98" s="314"/>
      <c r="E98" s="314"/>
      <c r="F98" s="314"/>
      <c r="G98" s="314"/>
      <c r="H98" s="315"/>
      <c r="I98" s="362">
        <v>1500</v>
      </c>
      <c r="J98" s="363"/>
      <c r="K98" s="270">
        <f>I98/7.5345</f>
        <v>199.08421262193906</v>
      </c>
      <c r="L98" s="269">
        <f>I98*M98/1000</f>
        <v>0</v>
      </c>
    </row>
    <row r="99" spans="1:12" x14ac:dyDescent="0.25">
      <c r="A99" s="289" t="s">
        <v>36</v>
      </c>
      <c r="B99" s="290"/>
      <c r="C99" s="290"/>
      <c r="D99" s="290"/>
      <c r="E99" s="290"/>
      <c r="F99" s="290"/>
      <c r="G99" s="290"/>
      <c r="H99" s="291"/>
      <c r="I99" s="336">
        <v>1500</v>
      </c>
      <c r="J99" s="337"/>
      <c r="K99" s="270">
        <f t="shared" ref="K99:K100" si="11">I99/7.5345</f>
        <v>199.08421262193906</v>
      </c>
      <c r="L99" s="269">
        <f>I99*M99/1000</f>
        <v>0</v>
      </c>
    </row>
    <row r="100" spans="1:12" x14ac:dyDescent="0.25">
      <c r="A100" s="289" t="s">
        <v>37</v>
      </c>
      <c r="B100" s="290"/>
      <c r="C100" s="290"/>
      <c r="D100" s="290"/>
      <c r="E100" s="290"/>
      <c r="F100" s="290"/>
      <c r="G100" s="290"/>
      <c r="H100" s="291"/>
      <c r="I100" s="336">
        <v>1500</v>
      </c>
      <c r="J100" s="337"/>
      <c r="K100" s="270">
        <f t="shared" si="11"/>
        <v>199.08421262193906</v>
      </c>
      <c r="L100" s="269">
        <f>I100*M100/1000</f>
        <v>0</v>
      </c>
    </row>
    <row r="101" spans="1:12" ht="15.75" thickBot="1" x14ac:dyDescent="0.3">
      <c r="A101" s="387" t="s">
        <v>3</v>
      </c>
      <c r="B101" s="388"/>
      <c r="C101" s="388"/>
      <c r="D101" s="388"/>
      <c r="E101" s="388"/>
      <c r="F101" s="388"/>
      <c r="G101" s="388"/>
      <c r="H101" s="388"/>
      <c r="I101" s="388"/>
      <c r="J101" s="388"/>
      <c r="K101" s="203"/>
      <c r="L101" s="258">
        <f>SUM(L98:L100)</f>
        <v>0</v>
      </c>
    </row>
    <row r="102" spans="1:12" ht="16.5" thickTop="1" thickBot="1" x14ac:dyDescent="0.3">
      <c r="A102" s="353" t="s">
        <v>80</v>
      </c>
      <c r="B102" s="354"/>
      <c r="C102" s="354"/>
      <c r="D102" s="354"/>
      <c r="E102" s="354"/>
      <c r="F102" s="354"/>
      <c r="G102" s="354"/>
      <c r="H102" s="354"/>
      <c r="I102" s="354"/>
      <c r="J102" s="354"/>
      <c r="K102" s="202"/>
      <c r="L102" s="273">
        <f>L95+L101</f>
        <v>0</v>
      </c>
    </row>
    <row r="103" spans="1:12" ht="16.5" thickTop="1" thickBot="1" x14ac:dyDescent="0.3">
      <c r="A103" s="43"/>
      <c r="B103" s="7"/>
      <c r="C103" s="7"/>
      <c r="D103" s="7"/>
      <c r="E103" s="7"/>
      <c r="F103" s="7"/>
      <c r="G103" s="7"/>
      <c r="H103" s="7"/>
      <c r="I103" s="7"/>
      <c r="J103" s="7"/>
      <c r="K103" s="177"/>
      <c r="L103" s="176"/>
    </row>
    <row r="104" spans="1:12" ht="17.100000000000001" customHeight="1" thickTop="1" x14ac:dyDescent="0.25">
      <c r="A104" s="329" t="s">
        <v>279</v>
      </c>
      <c r="B104" s="330"/>
      <c r="C104" s="330"/>
      <c r="D104" s="330"/>
      <c r="E104" s="330"/>
      <c r="F104" s="330"/>
      <c r="G104" s="330"/>
      <c r="H104" s="330"/>
      <c r="I104" s="330"/>
      <c r="J104" s="330"/>
      <c r="K104" s="330"/>
      <c r="L104" s="331"/>
    </row>
    <row r="105" spans="1:12" ht="15" customHeight="1" x14ac:dyDescent="0.25">
      <c r="A105" s="308" t="s">
        <v>6</v>
      </c>
      <c r="B105" s="309"/>
      <c r="C105" s="309"/>
      <c r="D105" s="309"/>
      <c r="E105" s="309"/>
      <c r="F105" s="309"/>
      <c r="G105" s="309"/>
      <c r="H105" s="310"/>
      <c r="I105" s="355" t="s">
        <v>8</v>
      </c>
      <c r="J105" s="355"/>
      <c r="K105" s="196" t="s">
        <v>291</v>
      </c>
      <c r="L105" s="175" t="s">
        <v>290</v>
      </c>
    </row>
    <row r="106" spans="1:12" x14ac:dyDescent="0.25">
      <c r="A106" s="349" t="s">
        <v>21</v>
      </c>
      <c r="B106" s="350"/>
      <c r="C106" s="350"/>
      <c r="D106" s="350"/>
      <c r="E106" s="350"/>
      <c r="F106" s="350"/>
      <c r="G106" s="350"/>
      <c r="H106" s="351"/>
      <c r="I106" s="352">
        <v>1945350</v>
      </c>
      <c r="J106" s="352"/>
      <c r="K106" s="268">
        <f>I106/7.5345</f>
        <v>258192.31534939277</v>
      </c>
      <c r="L106" s="269">
        <f>I106*M106/1000</f>
        <v>0</v>
      </c>
    </row>
    <row r="107" spans="1:12" x14ac:dyDescent="0.25">
      <c r="A107" s="289" t="s">
        <v>14</v>
      </c>
      <c r="B107" s="290"/>
      <c r="C107" s="290"/>
      <c r="D107" s="290"/>
      <c r="E107" s="290"/>
      <c r="F107" s="290"/>
      <c r="G107" s="290"/>
      <c r="H107" s="291"/>
      <c r="I107" s="292">
        <v>40000</v>
      </c>
      <c r="J107" s="292"/>
      <c r="K107" s="268">
        <f t="shared" ref="K107:K109" si="12">I107/7.5345</f>
        <v>5308.9123365850419</v>
      </c>
      <c r="L107" s="269">
        <f>I107*M107/1000</f>
        <v>0</v>
      </c>
    </row>
    <row r="108" spans="1:12" x14ac:dyDescent="0.25">
      <c r="A108" s="289" t="s">
        <v>18</v>
      </c>
      <c r="B108" s="290"/>
      <c r="C108" s="290"/>
      <c r="D108" s="290"/>
      <c r="E108" s="290"/>
      <c r="F108" s="290"/>
      <c r="G108" s="290"/>
      <c r="H108" s="291"/>
      <c r="I108" s="292">
        <v>40000</v>
      </c>
      <c r="J108" s="292"/>
      <c r="K108" s="268">
        <f t="shared" si="12"/>
        <v>5308.9123365850419</v>
      </c>
      <c r="L108" s="269">
        <f>I108*M108/1000</f>
        <v>0</v>
      </c>
    </row>
    <row r="109" spans="1:12" x14ac:dyDescent="0.25">
      <c r="A109" s="299" t="s">
        <v>17</v>
      </c>
      <c r="B109" s="290"/>
      <c r="C109" s="290"/>
      <c r="D109" s="290"/>
      <c r="E109" s="290"/>
      <c r="F109" s="290"/>
      <c r="G109" s="290"/>
      <c r="H109" s="291"/>
      <c r="I109" s="336">
        <v>5000</v>
      </c>
      <c r="J109" s="361"/>
      <c r="K109" s="268">
        <f t="shared" si="12"/>
        <v>663.61404207313024</v>
      </c>
      <c r="L109" s="269">
        <f>I109*M109/1000</f>
        <v>0</v>
      </c>
    </row>
    <row r="110" spans="1:12" ht="15.75" thickBot="1" x14ac:dyDescent="0.3">
      <c r="A110" s="384" t="s">
        <v>3</v>
      </c>
      <c r="B110" s="385"/>
      <c r="C110" s="385"/>
      <c r="D110" s="385"/>
      <c r="E110" s="385"/>
      <c r="F110" s="385"/>
      <c r="G110" s="385"/>
      <c r="H110" s="385"/>
      <c r="I110" s="385"/>
      <c r="J110" s="386"/>
      <c r="K110" s="198"/>
      <c r="L110" s="257">
        <f>SUM(L106:L109)</f>
        <v>0</v>
      </c>
    </row>
    <row r="111" spans="1:12" ht="17.100000000000001" customHeight="1" thickTop="1" x14ac:dyDescent="0.25">
      <c r="A111" s="338" t="s">
        <v>288</v>
      </c>
      <c r="B111" s="339"/>
      <c r="C111" s="339"/>
      <c r="D111" s="339"/>
      <c r="E111" s="339"/>
      <c r="F111" s="339"/>
      <c r="G111" s="339"/>
      <c r="H111" s="339"/>
      <c r="I111" s="339"/>
      <c r="J111" s="339"/>
      <c r="K111" s="339"/>
      <c r="L111" s="340"/>
    </row>
    <row r="112" spans="1:12" ht="15" customHeight="1" x14ac:dyDescent="0.25">
      <c r="A112" s="308" t="s">
        <v>6</v>
      </c>
      <c r="B112" s="309"/>
      <c r="C112" s="309"/>
      <c r="D112" s="309"/>
      <c r="E112" s="309"/>
      <c r="F112" s="309"/>
      <c r="G112" s="309"/>
      <c r="H112" s="310"/>
      <c r="I112" s="355" t="s">
        <v>8</v>
      </c>
      <c r="J112" s="355"/>
      <c r="K112" s="196" t="s">
        <v>291</v>
      </c>
      <c r="L112" s="175" t="s">
        <v>290</v>
      </c>
    </row>
    <row r="113" spans="1:12" x14ac:dyDescent="0.25">
      <c r="A113" s="378" t="s">
        <v>21</v>
      </c>
      <c r="B113" s="379"/>
      <c r="C113" s="379"/>
      <c r="D113" s="379"/>
      <c r="E113" s="379"/>
      <c r="F113" s="379"/>
      <c r="G113" s="379"/>
      <c r="H113" s="380"/>
      <c r="I113" s="362">
        <v>1000</v>
      </c>
      <c r="J113" s="363"/>
      <c r="K113" s="270">
        <f>I113/7.5345</f>
        <v>132.72280841462606</v>
      </c>
      <c r="L113" s="269">
        <f>I113*M113/1000</f>
        <v>0</v>
      </c>
    </row>
    <row r="114" spans="1:12" x14ac:dyDescent="0.25">
      <c r="A114" s="289" t="s">
        <v>36</v>
      </c>
      <c r="B114" s="290"/>
      <c r="C114" s="290"/>
      <c r="D114" s="290"/>
      <c r="E114" s="290"/>
      <c r="F114" s="290"/>
      <c r="G114" s="290"/>
      <c r="H114" s="291"/>
      <c r="I114" s="336">
        <v>1000</v>
      </c>
      <c r="J114" s="337"/>
      <c r="K114" s="270">
        <f t="shared" ref="K114:K115" si="13">I114/7.5345</f>
        <v>132.72280841462606</v>
      </c>
      <c r="L114" s="269">
        <f>I114*M114/1000</f>
        <v>0</v>
      </c>
    </row>
    <row r="115" spans="1:12" x14ac:dyDescent="0.25">
      <c r="A115" s="377" t="s">
        <v>37</v>
      </c>
      <c r="B115" s="372"/>
      <c r="C115" s="372"/>
      <c r="D115" s="372"/>
      <c r="E115" s="372"/>
      <c r="F115" s="372"/>
      <c r="G115" s="372"/>
      <c r="H115" s="373"/>
      <c r="I115" s="336">
        <v>1000</v>
      </c>
      <c r="J115" s="337"/>
      <c r="K115" s="270">
        <f t="shared" si="13"/>
        <v>132.72280841462606</v>
      </c>
      <c r="L115" s="269">
        <f>I115*M115/1000</f>
        <v>0</v>
      </c>
    </row>
    <row r="116" spans="1:12" ht="15.75" thickBot="1" x14ac:dyDescent="0.3">
      <c r="A116" s="387" t="s">
        <v>3</v>
      </c>
      <c r="B116" s="388"/>
      <c r="C116" s="388"/>
      <c r="D116" s="388"/>
      <c r="E116" s="388"/>
      <c r="F116" s="388"/>
      <c r="G116" s="388"/>
      <c r="H116" s="388"/>
      <c r="I116" s="388"/>
      <c r="J116" s="388"/>
      <c r="K116" s="203"/>
      <c r="L116" s="258">
        <f>SUM(L113:L115)</f>
        <v>0</v>
      </c>
    </row>
    <row r="117" spans="1:12" ht="16.5" thickTop="1" thickBot="1" x14ac:dyDescent="0.3">
      <c r="A117" s="353" t="s">
        <v>81</v>
      </c>
      <c r="B117" s="354"/>
      <c r="C117" s="354"/>
      <c r="D117" s="354"/>
      <c r="E117" s="354"/>
      <c r="F117" s="354"/>
      <c r="G117" s="354"/>
      <c r="H117" s="354"/>
      <c r="I117" s="354"/>
      <c r="J117" s="354"/>
      <c r="K117" s="202"/>
      <c r="L117" s="273">
        <f>L110+L116</f>
        <v>0</v>
      </c>
    </row>
    <row r="118" spans="1:12" ht="16.5" thickTop="1" thickBot="1" x14ac:dyDescent="0.3">
      <c r="A118" s="43"/>
      <c r="B118" s="7"/>
      <c r="C118" s="7"/>
      <c r="D118" s="7"/>
      <c r="E118" s="7"/>
      <c r="F118" s="7"/>
      <c r="G118" s="7"/>
      <c r="H118" s="7"/>
      <c r="I118" s="7"/>
      <c r="J118" s="7"/>
      <c r="K118" s="177"/>
      <c r="L118" s="176"/>
    </row>
    <row r="119" spans="1:12" ht="17.25" customHeight="1" thickTop="1" x14ac:dyDescent="0.25">
      <c r="A119" s="329" t="s">
        <v>39</v>
      </c>
      <c r="B119" s="330"/>
      <c r="C119" s="330"/>
      <c r="D119" s="330"/>
      <c r="E119" s="330"/>
      <c r="F119" s="330"/>
      <c r="G119" s="330"/>
      <c r="H119" s="330"/>
      <c r="I119" s="330"/>
      <c r="J119" s="330"/>
      <c r="K119" s="330"/>
      <c r="L119" s="331"/>
    </row>
    <row r="120" spans="1:12" ht="15" customHeight="1" x14ac:dyDescent="0.25">
      <c r="A120" s="308" t="s">
        <v>6</v>
      </c>
      <c r="B120" s="309"/>
      <c r="C120" s="309"/>
      <c r="D120" s="309"/>
      <c r="E120" s="309"/>
      <c r="F120" s="309"/>
      <c r="G120" s="309"/>
      <c r="H120" s="310"/>
      <c r="I120" s="355" t="s">
        <v>8</v>
      </c>
      <c r="J120" s="355"/>
      <c r="K120" s="196" t="s">
        <v>291</v>
      </c>
      <c r="L120" s="175" t="s">
        <v>290</v>
      </c>
    </row>
    <row r="121" spans="1:12" x14ac:dyDescent="0.25">
      <c r="A121" s="381" t="s">
        <v>21</v>
      </c>
      <c r="B121" s="382"/>
      <c r="C121" s="382"/>
      <c r="D121" s="382"/>
      <c r="E121" s="382"/>
      <c r="F121" s="382"/>
      <c r="G121" s="382"/>
      <c r="H121" s="383"/>
      <c r="I121" s="352">
        <v>1608750</v>
      </c>
      <c r="J121" s="352"/>
      <c r="K121" s="268">
        <f>I121/7.5345</f>
        <v>213517.81803702965</v>
      </c>
      <c r="L121" s="269">
        <f>I121*M121/1000</f>
        <v>0</v>
      </c>
    </row>
    <row r="122" spans="1:12" x14ac:dyDescent="0.25">
      <c r="A122" s="377" t="s">
        <v>14</v>
      </c>
      <c r="B122" s="372"/>
      <c r="C122" s="372"/>
      <c r="D122" s="372"/>
      <c r="E122" s="372"/>
      <c r="F122" s="372"/>
      <c r="G122" s="372"/>
      <c r="H122" s="373"/>
      <c r="I122" s="292">
        <v>20000</v>
      </c>
      <c r="J122" s="292"/>
      <c r="K122" s="268">
        <f t="shared" ref="K122:K124" si="14">I122/7.5345</f>
        <v>2654.4561682925209</v>
      </c>
      <c r="L122" s="269">
        <f>I122*M122/1000</f>
        <v>0</v>
      </c>
    </row>
    <row r="123" spans="1:12" x14ac:dyDescent="0.25">
      <c r="A123" s="377" t="s">
        <v>18</v>
      </c>
      <c r="B123" s="372"/>
      <c r="C123" s="372"/>
      <c r="D123" s="372"/>
      <c r="E123" s="372"/>
      <c r="F123" s="372"/>
      <c r="G123" s="372"/>
      <c r="H123" s="373"/>
      <c r="I123" s="292">
        <v>20000</v>
      </c>
      <c r="J123" s="292"/>
      <c r="K123" s="268">
        <f t="shared" si="14"/>
        <v>2654.4561682925209</v>
      </c>
      <c r="L123" s="269">
        <f>I123*M123/1000</f>
        <v>0</v>
      </c>
    </row>
    <row r="124" spans="1:12" x14ac:dyDescent="0.25">
      <c r="A124" s="371" t="s">
        <v>17</v>
      </c>
      <c r="B124" s="372"/>
      <c r="C124" s="372"/>
      <c r="D124" s="372"/>
      <c r="E124" s="372"/>
      <c r="F124" s="372"/>
      <c r="G124" s="372"/>
      <c r="H124" s="373"/>
      <c r="I124" s="336">
        <v>5000</v>
      </c>
      <c r="J124" s="361"/>
      <c r="K124" s="268">
        <f t="shared" si="14"/>
        <v>663.61404207313024</v>
      </c>
      <c r="L124" s="269">
        <f>I124*M124/1000</f>
        <v>0</v>
      </c>
    </row>
    <row r="125" spans="1:12" ht="15.75" thickBot="1" x14ac:dyDescent="0.3">
      <c r="A125" s="374" t="s">
        <v>3</v>
      </c>
      <c r="B125" s="375"/>
      <c r="C125" s="375"/>
      <c r="D125" s="375"/>
      <c r="E125" s="375"/>
      <c r="F125" s="375"/>
      <c r="G125" s="375"/>
      <c r="H125" s="375"/>
      <c r="I125" s="375"/>
      <c r="J125" s="376"/>
      <c r="K125" s="204"/>
      <c r="L125" s="257">
        <f>SUM(L121:L124)</f>
        <v>0</v>
      </c>
    </row>
    <row r="126" spans="1:12" ht="17.100000000000001" customHeight="1" thickTop="1" x14ac:dyDescent="0.25">
      <c r="A126" s="338" t="s">
        <v>289</v>
      </c>
      <c r="B126" s="339"/>
      <c r="C126" s="339"/>
      <c r="D126" s="339"/>
      <c r="E126" s="339"/>
      <c r="F126" s="339"/>
      <c r="G126" s="339"/>
      <c r="H126" s="339"/>
      <c r="I126" s="339"/>
      <c r="J126" s="339"/>
      <c r="K126" s="339"/>
      <c r="L126" s="340"/>
    </row>
    <row r="127" spans="1:12" ht="15" customHeight="1" x14ac:dyDescent="0.25">
      <c r="A127" s="308" t="s">
        <v>6</v>
      </c>
      <c r="B127" s="309"/>
      <c r="C127" s="309"/>
      <c r="D127" s="309"/>
      <c r="E127" s="309"/>
      <c r="F127" s="309"/>
      <c r="G127" s="309"/>
      <c r="H127" s="310"/>
      <c r="I127" s="355" t="s">
        <v>8</v>
      </c>
      <c r="J127" s="355"/>
      <c r="K127" s="196" t="s">
        <v>291</v>
      </c>
      <c r="L127" s="175" t="s">
        <v>290</v>
      </c>
    </row>
    <row r="128" spans="1:12" x14ac:dyDescent="0.25">
      <c r="A128" s="313" t="s">
        <v>21</v>
      </c>
      <c r="B128" s="314"/>
      <c r="C128" s="314"/>
      <c r="D128" s="314"/>
      <c r="E128" s="314"/>
      <c r="F128" s="314"/>
      <c r="G128" s="314"/>
      <c r="H128" s="315"/>
      <c r="I128" s="362">
        <v>115750</v>
      </c>
      <c r="J128" s="363"/>
      <c r="K128" s="270">
        <f>I128/7.5345</f>
        <v>15362.665073992965</v>
      </c>
      <c r="L128" s="269">
        <f>I128*M128/1000</f>
        <v>0</v>
      </c>
    </row>
    <row r="129" spans="1:16" x14ac:dyDescent="0.25">
      <c r="A129" s="289" t="s">
        <v>14</v>
      </c>
      <c r="B129" s="290"/>
      <c r="C129" s="290"/>
      <c r="D129" s="290"/>
      <c r="E129" s="290"/>
      <c r="F129" s="290"/>
      <c r="G129" s="290"/>
      <c r="H129" s="291"/>
      <c r="I129" s="336">
        <v>8000</v>
      </c>
      <c r="J129" s="337"/>
      <c r="K129" s="270">
        <f t="shared" ref="K129:K130" si="15">I129/7.5345</f>
        <v>1061.7824673170085</v>
      </c>
      <c r="L129" s="269">
        <f>I129*M129/1000</f>
        <v>0</v>
      </c>
    </row>
    <row r="130" spans="1:16" x14ac:dyDescent="0.25">
      <c r="A130" s="289" t="s">
        <v>18</v>
      </c>
      <c r="B130" s="290"/>
      <c r="C130" s="290"/>
      <c r="D130" s="290"/>
      <c r="E130" s="290"/>
      <c r="F130" s="290"/>
      <c r="G130" s="290"/>
      <c r="H130" s="291"/>
      <c r="I130" s="336">
        <v>8000</v>
      </c>
      <c r="J130" s="337"/>
      <c r="K130" s="270">
        <f t="shared" si="15"/>
        <v>1061.7824673170085</v>
      </c>
      <c r="L130" s="269">
        <f>I130*M130/1000</f>
        <v>0</v>
      </c>
    </row>
    <row r="131" spans="1:16" x14ac:dyDescent="0.25">
      <c r="A131" s="364" t="s">
        <v>15</v>
      </c>
      <c r="B131" s="365"/>
      <c r="C131" s="365"/>
      <c r="D131" s="365"/>
      <c r="E131" s="365"/>
      <c r="F131" s="365"/>
      <c r="G131" s="365"/>
      <c r="H131" s="366"/>
      <c r="I131" s="367">
        <v>10000</v>
      </c>
      <c r="J131" s="368"/>
      <c r="K131" s="270">
        <f>I131/7.5345</f>
        <v>1327.2280841462605</v>
      </c>
      <c r="L131" s="269">
        <f>I131*M131/1000</f>
        <v>0</v>
      </c>
    </row>
    <row r="132" spans="1:16" ht="15.75" thickBot="1" x14ac:dyDescent="0.3">
      <c r="A132" s="369" t="s">
        <v>3</v>
      </c>
      <c r="B132" s="370"/>
      <c r="C132" s="370"/>
      <c r="D132" s="370"/>
      <c r="E132" s="370"/>
      <c r="F132" s="370"/>
      <c r="G132" s="370"/>
      <c r="H132" s="370"/>
      <c r="I132" s="370"/>
      <c r="J132" s="370"/>
      <c r="K132" s="199"/>
      <c r="L132" s="258">
        <f>SUM(L128:L131)</f>
        <v>0</v>
      </c>
    </row>
    <row r="133" spans="1:16" ht="16.5" thickTop="1" thickBot="1" x14ac:dyDescent="0.3">
      <c r="A133" s="353" t="s">
        <v>82</v>
      </c>
      <c r="B133" s="354"/>
      <c r="C133" s="354"/>
      <c r="D133" s="354"/>
      <c r="E133" s="354"/>
      <c r="F133" s="354"/>
      <c r="G133" s="354"/>
      <c r="H133" s="354"/>
      <c r="I133" s="354"/>
      <c r="J133" s="354"/>
      <c r="K133" s="202"/>
      <c r="L133" s="273">
        <f>L125+L132</f>
        <v>0</v>
      </c>
    </row>
    <row r="134" spans="1:16" ht="16.5" thickTop="1" thickBot="1" x14ac:dyDescent="0.3">
      <c r="A134" s="43"/>
      <c r="B134" s="7"/>
      <c r="C134" s="7"/>
      <c r="D134" s="7"/>
      <c r="E134" s="7"/>
      <c r="F134" s="7"/>
      <c r="G134" s="7"/>
      <c r="H134" s="7"/>
      <c r="I134" s="7"/>
      <c r="J134" s="7"/>
      <c r="K134" s="177"/>
      <c r="L134" s="176"/>
    </row>
    <row r="135" spans="1:16" ht="17.25" customHeight="1" thickTop="1" x14ac:dyDescent="0.25">
      <c r="A135" s="329" t="s">
        <v>40</v>
      </c>
      <c r="B135" s="330"/>
      <c r="C135" s="330"/>
      <c r="D135" s="330"/>
      <c r="E135" s="330"/>
      <c r="F135" s="330"/>
      <c r="G135" s="330"/>
      <c r="H135" s="330"/>
      <c r="I135" s="330"/>
      <c r="J135" s="330"/>
      <c r="K135" s="330"/>
      <c r="L135" s="331"/>
    </row>
    <row r="136" spans="1:16" ht="15" customHeight="1" x14ac:dyDescent="0.25">
      <c r="A136" s="308" t="s">
        <v>6</v>
      </c>
      <c r="B136" s="309"/>
      <c r="C136" s="309"/>
      <c r="D136" s="309"/>
      <c r="E136" s="309"/>
      <c r="F136" s="309"/>
      <c r="G136" s="309"/>
      <c r="H136" s="310"/>
      <c r="I136" s="355" t="s">
        <v>8</v>
      </c>
      <c r="J136" s="355"/>
      <c r="K136" s="196" t="s">
        <v>291</v>
      </c>
      <c r="L136" s="175" t="s">
        <v>290</v>
      </c>
    </row>
    <row r="137" spans="1:16" x14ac:dyDescent="0.25">
      <c r="A137" s="349" t="s">
        <v>21</v>
      </c>
      <c r="B137" s="350"/>
      <c r="C137" s="350"/>
      <c r="D137" s="350"/>
      <c r="E137" s="350"/>
      <c r="F137" s="350"/>
      <c r="G137" s="350"/>
      <c r="H137" s="351"/>
      <c r="I137" s="352">
        <v>465300</v>
      </c>
      <c r="J137" s="352"/>
      <c r="K137" s="268">
        <f>I137/7.5345</f>
        <v>61755.922755325497</v>
      </c>
      <c r="L137" s="269">
        <f>I137*M137/1000</f>
        <v>0</v>
      </c>
    </row>
    <row r="138" spans="1:16" x14ac:dyDescent="0.25">
      <c r="A138" s="289" t="s">
        <v>14</v>
      </c>
      <c r="B138" s="290"/>
      <c r="C138" s="290"/>
      <c r="D138" s="290"/>
      <c r="E138" s="290"/>
      <c r="F138" s="290"/>
      <c r="G138" s="290"/>
      <c r="H138" s="291"/>
      <c r="I138" s="292">
        <v>20000</v>
      </c>
      <c r="J138" s="292"/>
      <c r="K138" s="268">
        <f t="shared" ref="K138:K140" si="16">I138/7.5345</f>
        <v>2654.4561682925209</v>
      </c>
      <c r="L138" s="269">
        <f>I138*M138/1000</f>
        <v>0</v>
      </c>
    </row>
    <row r="139" spans="1:16" x14ac:dyDescent="0.25">
      <c r="A139" s="289" t="s">
        <v>18</v>
      </c>
      <c r="B139" s="290"/>
      <c r="C139" s="290"/>
      <c r="D139" s="290"/>
      <c r="E139" s="290"/>
      <c r="F139" s="290"/>
      <c r="G139" s="290"/>
      <c r="H139" s="291"/>
      <c r="I139" s="292">
        <v>20000</v>
      </c>
      <c r="J139" s="292"/>
      <c r="K139" s="268">
        <f t="shared" si="16"/>
        <v>2654.4561682925209</v>
      </c>
      <c r="L139" s="269">
        <f>I139*M139/1000</f>
        <v>0</v>
      </c>
    </row>
    <row r="140" spans="1:16" x14ac:dyDescent="0.25">
      <c r="A140" s="299" t="s">
        <v>17</v>
      </c>
      <c r="B140" s="290"/>
      <c r="C140" s="290"/>
      <c r="D140" s="290"/>
      <c r="E140" s="290"/>
      <c r="F140" s="290"/>
      <c r="G140" s="290"/>
      <c r="H140" s="291"/>
      <c r="I140" s="336">
        <v>5000</v>
      </c>
      <c r="J140" s="361"/>
      <c r="K140" s="268">
        <f t="shared" si="16"/>
        <v>663.61404207313024</v>
      </c>
      <c r="L140" s="269">
        <f>I140*M140/1000</f>
        <v>0</v>
      </c>
    </row>
    <row r="141" spans="1:16" ht="15.75" thickBot="1" x14ac:dyDescent="0.3">
      <c r="A141" s="300" t="s">
        <v>3</v>
      </c>
      <c r="B141" s="301"/>
      <c r="C141" s="301"/>
      <c r="D141" s="301"/>
      <c r="E141" s="301"/>
      <c r="F141" s="301"/>
      <c r="G141" s="301"/>
      <c r="H141" s="301"/>
      <c r="I141" s="301"/>
      <c r="J141" s="332"/>
      <c r="K141" s="181"/>
      <c r="L141" s="257">
        <f>SUM(L137:L140)</f>
        <v>0</v>
      </c>
    </row>
    <row r="142" spans="1:16" ht="16.5" thickTop="1" thickBot="1" x14ac:dyDescent="0.3">
      <c r="A142" s="359" t="s">
        <v>83</v>
      </c>
      <c r="B142" s="360"/>
      <c r="C142" s="360"/>
      <c r="D142" s="360"/>
      <c r="E142" s="360"/>
      <c r="F142" s="360"/>
      <c r="G142" s="360"/>
      <c r="H142" s="360"/>
      <c r="I142" s="360"/>
      <c r="J142" s="360"/>
      <c r="K142" s="205"/>
      <c r="L142" s="273">
        <f>L141</f>
        <v>0</v>
      </c>
    </row>
    <row r="143" spans="1:16" ht="16.5" thickTop="1" thickBot="1" x14ac:dyDescent="0.3">
      <c r="A143" s="43"/>
      <c r="B143" s="7"/>
      <c r="C143" s="7"/>
      <c r="D143" s="7"/>
      <c r="E143" s="7"/>
      <c r="F143" s="7"/>
      <c r="G143" s="7"/>
      <c r="H143" s="7"/>
      <c r="I143" s="7"/>
      <c r="J143" s="7"/>
      <c r="K143" s="177"/>
      <c r="L143" s="266"/>
    </row>
    <row r="144" spans="1:16" ht="24" customHeight="1" thickTop="1" thickBot="1" x14ac:dyDescent="0.3">
      <c r="A144" s="356" t="s">
        <v>181</v>
      </c>
      <c r="B144" s="357"/>
      <c r="C144" s="357"/>
      <c r="D144" s="357"/>
      <c r="E144" s="357"/>
      <c r="F144" s="357"/>
      <c r="G144" s="357"/>
      <c r="H144" s="357"/>
      <c r="I144" s="357"/>
      <c r="J144" s="358"/>
      <c r="K144" s="206"/>
      <c r="L144" s="267">
        <f>L23+L39+L55+L71+L87+L102+L117+L133+L142</f>
        <v>0</v>
      </c>
      <c r="N144" s="80"/>
      <c r="O144" s="80"/>
      <c r="P144" s="80"/>
    </row>
    <row r="145" ht="15.75" thickTop="1" x14ac:dyDescent="0.25"/>
  </sheetData>
  <mergeCells count="220">
    <mergeCell ref="A8:H8"/>
    <mergeCell ref="I8:J8"/>
    <mergeCell ref="A2:L2"/>
    <mergeCell ref="A3:C3"/>
    <mergeCell ref="D3:L3"/>
    <mergeCell ref="A5:L5"/>
    <mergeCell ref="A6:H6"/>
    <mergeCell ref="I6:J6"/>
    <mergeCell ref="A7:H7"/>
    <mergeCell ref="I7:J7"/>
    <mergeCell ref="A11:J11"/>
    <mergeCell ref="A12:L12"/>
    <mergeCell ref="A13:H13"/>
    <mergeCell ref="I13:J13"/>
    <mergeCell ref="A9:H9"/>
    <mergeCell ref="I9:J9"/>
    <mergeCell ref="A10:H10"/>
    <mergeCell ref="I10:J10"/>
    <mergeCell ref="A16:H16"/>
    <mergeCell ref="I16:J16"/>
    <mergeCell ref="A17:H17"/>
    <mergeCell ref="I17:J17"/>
    <mergeCell ref="A14:H14"/>
    <mergeCell ref="I14:J14"/>
    <mergeCell ref="A15:H15"/>
    <mergeCell ref="I15:J15"/>
    <mergeCell ref="A21:H21"/>
    <mergeCell ref="I21:J21"/>
    <mergeCell ref="A22:J22"/>
    <mergeCell ref="A24:L24"/>
    <mergeCell ref="A18:J18"/>
    <mergeCell ref="A19:L19"/>
    <mergeCell ref="A20:H20"/>
    <mergeCell ref="I20:J20"/>
    <mergeCell ref="A23:J23"/>
    <mergeCell ref="A28:H28"/>
    <mergeCell ref="I28:J28"/>
    <mergeCell ref="A29:H29"/>
    <mergeCell ref="I29:J29"/>
    <mergeCell ref="A25:L25"/>
    <mergeCell ref="A26:H26"/>
    <mergeCell ref="I26:J26"/>
    <mergeCell ref="A27:H27"/>
    <mergeCell ref="I27:J27"/>
    <mergeCell ref="A33:H33"/>
    <mergeCell ref="I33:J33"/>
    <mergeCell ref="A34:H34"/>
    <mergeCell ref="I34:J34"/>
    <mergeCell ref="A30:H30"/>
    <mergeCell ref="I30:J30"/>
    <mergeCell ref="A31:J31"/>
    <mergeCell ref="A32:L32"/>
    <mergeCell ref="A37:H37"/>
    <mergeCell ref="I37:J37"/>
    <mergeCell ref="A38:J38"/>
    <mergeCell ref="A35:H35"/>
    <mergeCell ref="I35:J35"/>
    <mergeCell ref="A36:H36"/>
    <mergeCell ref="I36:J36"/>
    <mergeCell ref="A39:J39"/>
    <mergeCell ref="A41:L41"/>
    <mergeCell ref="A42:H42"/>
    <mergeCell ref="I42:J42"/>
    <mergeCell ref="A45:H45"/>
    <mergeCell ref="I45:J45"/>
    <mergeCell ref="A46:H46"/>
    <mergeCell ref="I46:J46"/>
    <mergeCell ref="A43:H43"/>
    <mergeCell ref="I43:J43"/>
    <mergeCell ref="A44:H44"/>
    <mergeCell ref="I44:J44"/>
    <mergeCell ref="A50:H50"/>
    <mergeCell ref="I50:J50"/>
    <mergeCell ref="A51:H51"/>
    <mergeCell ref="I51:J51"/>
    <mergeCell ref="A47:J47"/>
    <mergeCell ref="A48:L48"/>
    <mergeCell ref="A49:H49"/>
    <mergeCell ref="I49:J49"/>
    <mergeCell ref="A54:J54"/>
    <mergeCell ref="A52:H52"/>
    <mergeCell ref="I52:J52"/>
    <mergeCell ref="A53:H53"/>
    <mergeCell ref="I53:J53"/>
    <mergeCell ref="A58:H58"/>
    <mergeCell ref="I58:J58"/>
    <mergeCell ref="A59:H59"/>
    <mergeCell ref="I59:J59"/>
    <mergeCell ref="A55:J55"/>
    <mergeCell ref="A57:L57"/>
    <mergeCell ref="A62:H62"/>
    <mergeCell ref="I62:J62"/>
    <mergeCell ref="A63:J63"/>
    <mergeCell ref="A64:L64"/>
    <mergeCell ref="A60:H60"/>
    <mergeCell ref="I60:J60"/>
    <mergeCell ref="A61:H61"/>
    <mergeCell ref="I61:J61"/>
    <mergeCell ref="A67:H67"/>
    <mergeCell ref="I67:J67"/>
    <mergeCell ref="A68:H68"/>
    <mergeCell ref="I68:J68"/>
    <mergeCell ref="A65:H65"/>
    <mergeCell ref="I65:J65"/>
    <mergeCell ref="A66:H66"/>
    <mergeCell ref="I66:J66"/>
    <mergeCell ref="A69:H69"/>
    <mergeCell ref="I69:J69"/>
    <mergeCell ref="A70:J70"/>
    <mergeCell ref="A75:H75"/>
    <mergeCell ref="I75:J75"/>
    <mergeCell ref="A76:H76"/>
    <mergeCell ref="I76:J76"/>
    <mergeCell ref="A71:J71"/>
    <mergeCell ref="A73:L73"/>
    <mergeCell ref="A74:H74"/>
    <mergeCell ref="I74:J74"/>
    <mergeCell ref="A79:J79"/>
    <mergeCell ref="A80:L80"/>
    <mergeCell ref="A81:H81"/>
    <mergeCell ref="I81:J81"/>
    <mergeCell ref="A77:H77"/>
    <mergeCell ref="I77:J77"/>
    <mergeCell ref="A78:H78"/>
    <mergeCell ref="I78:J78"/>
    <mergeCell ref="A84:H84"/>
    <mergeCell ref="I84:J84"/>
    <mergeCell ref="A85:H85"/>
    <mergeCell ref="I85:J85"/>
    <mergeCell ref="A82:H82"/>
    <mergeCell ref="I82:J82"/>
    <mergeCell ref="A83:H83"/>
    <mergeCell ref="I83:J83"/>
    <mergeCell ref="A87:J87"/>
    <mergeCell ref="A89:L89"/>
    <mergeCell ref="A86:J86"/>
    <mergeCell ref="A92:H92"/>
    <mergeCell ref="I92:J92"/>
    <mergeCell ref="A93:H93"/>
    <mergeCell ref="I93:J93"/>
    <mergeCell ref="A90:H90"/>
    <mergeCell ref="I90:J90"/>
    <mergeCell ref="A91:H91"/>
    <mergeCell ref="I91:J91"/>
    <mergeCell ref="A97:H97"/>
    <mergeCell ref="I97:J97"/>
    <mergeCell ref="A98:H98"/>
    <mergeCell ref="I98:J98"/>
    <mergeCell ref="A94:H94"/>
    <mergeCell ref="I94:J94"/>
    <mergeCell ref="A95:J95"/>
    <mergeCell ref="A96:L96"/>
    <mergeCell ref="A108:H108"/>
    <mergeCell ref="I108:J108"/>
    <mergeCell ref="A101:J101"/>
    <mergeCell ref="A99:H99"/>
    <mergeCell ref="I99:J99"/>
    <mergeCell ref="A100:H100"/>
    <mergeCell ref="I100:J100"/>
    <mergeCell ref="A106:H106"/>
    <mergeCell ref="I106:J106"/>
    <mergeCell ref="A107:H107"/>
    <mergeCell ref="I107:J107"/>
    <mergeCell ref="A102:J102"/>
    <mergeCell ref="A104:L104"/>
    <mergeCell ref="A105:H105"/>
    <mergeCell ref="I105:J105"/>
    <mergeCell ref="A110:J110"/>
    <mergeCell ref="A111:L111"/>
    <mergeCell ref="A112:H112"/>
    <mergeCell ref="I112:J112"/>
    <mergeCell ref="A109:H109"/>
    <mergeCell ref="I109:J109"/>
    <mergeCell ref="A116:J116"/>
    <mergeCell ref="A115:H115"/>
    <mergeCell ref="I115:J115"/>
    <mergeCell ref="A120:H120"/>
    <mergeCell ref="I120:J120"/>
    <mergeCell ref="A113:H113"/>
    <mergeCell ref="I113:J113"/>
    <mergeCell ref="A114:H114"/>
    <mergeCell ref="I114:J114"/>
    <mergeCell ref="A121:H121"/>
    <mergeCell ref="I121:J121"/>
    <mergeCell ref="A117:J117"/>
    <mergeCell ref="A119:L119"/>
    <mergeCell ref="A124:H124"/>
    <mergeCell ref="I124:J124"/>
    <mergeCell ref="A125:J125"/>
    <mergeCell ref="A126:L126"/>
    <mergeCell ref="A122:H122"/>
    <mergeCell ref="I122:J122"/>
    <mergeCell ref="A123:H123"/>
    <mergeCell ref="I123:J123"/>
    <mergeCell ref="A129:H129"/>
    <mergeCell ref="I129:J129"/>
    <mergeCell ref="A130:H130"/>
    <mergeCell ref="I130:J130"/>
    <mergeCell ref="A127:H127"/>
    <mergeCell ref="I127:J127"/>
    <mergeCell ref="A128:H128"/>
    <mergeCell ref="I128:J128"/>
    <mergeCell ref="A131:H131"/>
    <mergeCell ref="I131:J131"/>
    <mergeCell ref="A132:J132"/>
    <mergeCell ref="A137:H137"/>
    <mergeCell ref="I137:J137"/>
    <mergeCell ref="A138:H138"/>
    <mergeCell ref="I138:J138"/>
    <mergeCell ref="A133:J133"/>
    <mergeCell ref="A135:L135"/>
    <mergeCell ref="A136:H136"/>
    <mergeCell ref="I136:J136"/>
    <mergeCell ref="A144:J144"/>
    <mergeCell ref="A142:J142"/>
    <mergeCell ref="A141:J141"/>
    <mergeCell ref="A139:H139"/>
    <mergeCell ref="I139:J139"/>
    <mergeCell ref="A140:H140"/>
    <mergeCell ref="I140:J140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8"/>
  <sheetViews>
    <sheetView topLeftCell="A118" zoomScaleNormal="100" workbookViewId="0">
      <selection activeCell="N138" sqref="N138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7.7109375" style="1" customWidth="1"/>
    <col min="9" max="9" width="10.7109375" style="1" customWidth="1"/>
    <col min="10" max="10" width="10.28515625" style="1" customWidth="1"/>
    <col min="11" max="11" width="21.85546875" style="178" customWidth="1"/>
    <col min="12" max="12" width="22.85546875" style="178" customWidth="1"/>
    <col min="13" max="13" width="20.28515625" style="1" customWidth="1"/>
    <col min="14" max="14" width="13.42578125" style="79" customWidth="1"/>
    <col min="15" max="15" width="15.85546875" style="79" customWidth="1"/>
    <col min="16" max="16" width="14.140625" style="1" customWidth="1"/>
    <col min="17" max="17" width="15.140625" style="1" customWidth="1"/>
    <col min="18" max="18" width="16.42578125" style="1" customWidth="1"/>
    <col min="19" max="16384" width="9.140625" style="1"/>
  </cols>
  <sheetData>
    <row r="1" spans="1:15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177"/>
      <c r="L1" s="177"/>
    </row>
    <row r="2" spans="1:15" ht="22.5" customHeight="1" thickTop="1" thickBot="1" x14ac:dyDescent="0.3">
      <c r="A2" s="321" t="s">
        <v>201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3"/>
    </row>
    <row r="3" spans="1:15" ht="15.75" thickTop="1" x14ac:dyDescent="0.25">
      <c r="A3" s="407" t="s">
        <v>12</v>
      </c>
      <c r="B3" s="408"/>
      <c r="C3" s="409"/>
      <c r="D3" s="410" t="s">
        <v>274</v>
      </c>
      <c r="E3" s="408"/>
      <c r="F3" s="408"/>
      <c r="G3" s="408"/>
      <c r="H3" s="408"/>
      <c r="I3" s="408"/>
      <c r="J3" s="408"/>
      <c r="K3" s="408"/>
      <c r="L3" s="411"/>
    </row>
    <row r="4" spans="1:15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177"/>
      <c r="L4" s="195"/>
    </row>
    <row r="5" spans="1:15" ht="30" customHeight="1" thickTop="1" x14ac:dyDescent="0.25">
      <c r="A5" s="329" t="s">
        <v>41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1"/>
    </row>
    <row r="6" spans="1:15" ht="15" customHeight="1" x14ac:dyDescent="0.25">
      <c r="A6" s="308" t="s">
        <v>6</v>
      </c>
      <c r="B6" s="309"/>
      <c r="C6" s="309"/>
      <c r="D6" s="309"/>
      <c r="E6" s="309"/>
      <c r="F6" s="309"/>
      <c r="G6" s="309"/>
      <c r="H6" s="310"/>
      <c r="I6" s="355" t="s">
        <v>8</v>
      </c>
      <c r="J6" s="355"/>
      <c r="K6" s="196" t="s">
        <v>291</v>
      </c>
      <c r="L6" s="175" t="s">
        <v>290</v>
      </c>
    </row>
    <row r="7" spans="1:15" x14ac:dyDescent="0.25">
      <c r="A7" s="381" t="s">
        <v>21</v>
      </c>
      <c r="B7" s="382"/>
      <c r="C7" s="382"/>
      <c r="D7" s="382"/>
      <c r="E7" s="382"/>
      <c r="F7" s="382"/>
      <c r="G7" s="382"/>
      <c r="H7" s="383"/>
      <c r="I7" s="352">
        <v>17785350</v>
      </c>
      <c r="J7" s="352"/>
      <c r="K7" s="268">
        <f>I7/7.5345</f>
        <v>2360521.6006370694</v>
      </c>
      <c r="L7" s="269">
        <f>I7*M7/1000</f>
        <v>0</v>
      </c>
      <c r="M7" s="84"/>
    </row>
    <row r="8" spans="1:15" x14ac:dyDescent="0.25">
      <c r="A8" s="377" t="s">
        <v>14</v>
      </c>
      <c r="B8" s="372"/>
      <c r="C8" s="372"/>
      <c r="D8" s="372"/>
      <c r="E8" s="372"/>
      <c r="F8" s="372"/>
      <c r="G8" s="372"/>
      <c r="H8" s="373"/>
      <c r="I8" s="292">
        <v>100000</v>
      </c>
      <c r="J8" s="292"/>
      <c r="K8" s="268">
        <f t="shared" ref="K8:K10" si="0">I8/7.5345</f>
        <v>13272.280841462605</v>
      </c>
      <c r="L8" s="269">
        <v>0</v>
      </c>
      <c r="M8" s="84"/>
    </row>
    <row r="9" spans="1:15" x14ac:dyDescent="0.25">
      <c r="A9" s="377" t="s">
        <v>18</v>
      </c>
      <c r="B9" s="372"/>
      <c r="C9" s="372"/>
      <c r="D9" s="372"/>
      <c r="E9" s="372"/>
      <c r="F9" s="372"/>
      <c r="G9" s="372"/>
      <c r="H9" s="373"/>
      <c r="I9" s="292">
        <v>100000</v>
      </c>
      <c r="J9" s="292"/>
      <c r="K9" s="268">
        <f t="shared" si="0"/>
        <v>13272.280841462605</v>
      </c>
      <c r="L9" s="269">
        <f>I9*M9/1000</f>
        <v>0</v>
      </c>
      <c r="M9" s="84"/>
    </row>
    <row r="10" spans="1:15" x14ac:dyDescent="0.25">
      <c r="A10" s="371" t="s">
        <v>17</v>
      </c>
      <c r="B10" s="372"/>
      <c r="C10" s="372"/>
      <c r="D10" s="372"/>
      <c r="E10" s="372"/>
      <c r="F10" s="372"/>
      <c r="G10" s="372"/>
      <c r="H10" s="373"/>
      <c r="I10" s="336">
        <v>5000</v>
      </c>
      <c r="J10" s="361"/>
      <c r="K10" s="268">
        <f t="shared" si="0"/>
        <v>663.61404207313024</v>
      </c>
      <c r="L10" s="269">
        <f>I10*M10/1000</f>
        <v>0</v>
      </c>
      <c r="M10" s="84"/>
    </row>
    <row r="11" spans="1:15" ht="15.75" thickBot="1" x14ac:dyDescent="0.3">
      <c r="A11" s="384" t="s">
        <v>3</v>
      </c>
      <c r="B11" s="385"/>
      <c r="C11" s="385"/>
      <c r="D11" s="385"/>
      <c r="E11" s="385"/>
      <c r="F11" s="385"/>
      <c r="G11" s="385"/>
      <c r="H11" s="385"/>
      <c r="I11" s="385"/>
      <c r="J11" s="386"/>
      <c r="K11" s="198"/>
      <c r="L11" s="257">
        <f>SUM(L7:L10)</f>
        <v>0</v>
      </c>
      <c r="M11" s="84"/>
      <c r="O11" s="81"/>
    </row>
    <row r="12" spans="1:15" ht="15.75" thickTop="1" x14ac:dyDescent="0.25">
      <c r="A12" s="338" t="s">
        <v>283</v>
      </c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40"/>
      <c r="M12" s="84"/>
    </row>
    <row r="13" spans="1:15" ht="15" customHeight="1" x14ac:dyDescent="0.25">
      <c r="A13" s="308" t="s">
        <v>6</v>
      </c>
      <c r="B13" s="309"/>
      <c r="C13" s="309"/>
      <c r="D13" s="309"/>
      <c r="E13" s="309"/>
      <c r="F13" s="309"/>
      <c r="G13" s="309"/>
      <c r="H13" s="310"/>
      <c r="I13" s="355" t="s">
        <v>8</v>
      </c>
      <c r="J13" s="355"/>
      <c r="K13" s="196" t="s">
        <v>291</v>
      </c>
      <c r="L13" s="175" t="s">
        <v>290</v>
      </c>
      <c r="M13" s="84"/>
    </row>
    <row r="14" spans="1:15" x14ac:dyDescent="0.25">
      <c r="A14" s="378" t="s">
        <v>21</v>
      </c>
      <c r="B14" s="379"/>
      <c r="C14" s="379"/>
      <c r="D14" s="379"/>
      <c r="E14" s="379"/>
      <c r="F14" s="379"/>
      <c r="G14" s="379"/>
      <c r="H14" s="380"/>
      <c r="I14" s="362">
        <v>4459176</v>
      </c>
      <c r="J14" s="363"/>
      <c r="K14" s="270">
        <f>I14/7.5345</f>
        <v>591834.36193509854</v>
      </c>
      <c r="L14" s="269">
        <f>I14*M14/1000</f>
        <v>0</v>
      </c>
      <c r="M14" s="84"/>
    </row>
    <row r="15" spans="1:15" x14ac:dyDescent="0.25">
      <c r="A15" s="289" t="s">
        <v>14</v>
      </c>
      <c r="B15" s="290"/>
      <c r="C15" s="290"/>
      <c r="D15" s="290"/>
      <c r="E15" s="290"/>
      <c r="F15" s="290"/>
      <c r="G15" s="290"/>
      <c r="H15" s="291"/>
      <c r="I15" s="336">
        <v>50000</v>
      </c>
      <c r="J15" s="337"/>
      <c r="K15" s="270">
        <f t="shared" ref="K15:K17" si="1">I15/7.5345</f>
        <v>6636.1404207313026</v>
      </c>
      <c r="L15" s="269">
        <f>I15*M15/1000</f>
        <v>0</v>
      </c>
      <c r="M15" s="84"/>
    </row>
    <row r="16" spans="1:15" x14ac:dyDescent="0.25">
      <c r="A16" s="377" t="s">
        <v>18</v>
      </c>
      <c r="B16" s="372"/>
      <c r="C16" s="372"/>
      <c r="D16" s="372"/>
      <c r="E16" s="372"/>
      <c r="F16" s="372"/>
      <c r="G16" s="372"/>
      <c r="H16" s="373"/>
      <c r="I16" s="336">
        <v>50000</v>
      </c>
      <c r="J16" s="337"/>
      <c r="K16" s="270">
        <f t="shared" si="1"/>
        <v>6636.1404207313026</v>
      </c>
      <c r="L16" s="269">
        <f>I16*M16/1000</f>
        <v>0</v>
      </c>
      <c r="M16" s="84"/>
    </row>
    <row r="17" spans="1:13" x14ac:dyDescent="0.25">
      <c r="A17" s="389" t="s">
        <v>15</v>
      </c>
      <c r="B17" s="390"/>
      <c r="C17" s="390"/>
      <c r="D17" s="390"/>
      <c r="E17" s="390"/>
      <c r="F17" s="390"/>
      <c r="G17" s="390"/>
      <c r="H17" s="391"/>
      <c r="I17" s="367">
        <v>200000</v>
      </c>
      <c r="J17" s="368"/>
      <c r="K17" s="270">
        <f t="shared" si="1"/>
        <v>26544.56168292521</v>
      </c>
      <c r="L17" s="269">
        <f>I17*M17/1000</f>
        <v>0</v>
      </c>
      <c r="M17" s="84"/>
    </row>
    <row r="18" spans="1:13" ht="15.75" thickBot="1" x14ac:dyDescent="0.3">
      <c r="A18" s="414" t="s">
        <v>3</v>
      </c>
      <c r="B18" s="415"/>
      <c r="C18" s="415"/>
      <c r="D18" s="415"/>
      <c r="E18" s="415"/>
      <c r="F18" s="415"/>
      <c r="G18" s="415"/>
      <c r="H18" s="415"/>
      <c r="I18" s="415"/>
      <c r="J18" s="415"/>
      <c r="K18" s="207"/>
      <c r="L18" s="274">
        <f>SUM(L14:L17)</f>
        <v>0</v>
      </c>
      <c r="M18" s="84"/>
    </row>
    <row r="19" spans="1:13" ht="16.5" thickTop="1" thickBot="1" x14ac:dyDescent="0.3">
      <c r="A19" s="412" t="s">
        <v>75</v>
      </c>
      <c r="B19" s="413"/>
      <c r="C19" s="413"/>
      <c r="D19" s="413"/>
      <c r="E19" s="413"/>
      <c r="F19" s="413"/>
      <c r="G19" s="413"/>
      <c r="H19" s="413"/>
      <c r="I19" s="413"/>
      <c r="J19" s="413"/>
      <c r="K19" s="208"/>
      <c r="L19" s="275">
        <f>L11+L18</f>
        <v>0</v>
      </c>
      <c r="M19" s="84"/>
    </row>
    <row r="20" spans="1:13" ht="16.5" thickTop="1" thickBot="1" x14ac:dyDescent="0.3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209"/>
      <c r="L20" s="210"/>
      <c r="M20" s="84"/>
    </row>
    <row r="21" spans="1:13" ht="17.25" customHeight="1" thickTop="1" x14ac:dyDescent="0.25">
      <c r="A21" s="329" t="s">
        <v>42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1"/>
      <c r="M21" s="84"/>
    </row>
    <row r="22" spans="1:13" ht="15" customHeight="1" x14ac:dyDescent="0.25">
      <c r="A22" s="308" t="s">
        <v>6</v>
      </c>
      <c r="B22" s="309"/>
      <c r="C22" s="309"/>
      <c r="D22" s="309"/>
      <c r="E22" s="309"/>
      <c r="F22" s="309"/>
      <c r="G22" s="309"/>
      <c r="H22" s="310"/>
      <c r="I22" s="355" t="s">
        <v>8</v>
      </c>
      <c r="J22" s="355"/>
      <c r="K22" s="196" t="s">
        <v>291</v>
      </c>
      <c r="L22" s="175" t="s">
        <v>290</v>
      </c>
      <c r="M22" s="84"/>
    </row>
    <row r="23" spans="1:13" x14ac:dyDescent="0.25">
      <c r="A23" s="381" t="s">
        <v>21</v>
      </c>
      <c r="B23" s="382"/>
      <c r="C23" s="382"/>
      <c r="D23" s="382"/>
      <c r="E23" s="382"/>
      <c r="F23" s="382"/>
      <c r="G23" s="382"/>
      <c r="H23" s="383"/>
      <c r="I23" s="352">
        <v>4756950</v>
      </c>
      <c r="J23" s="352"/>
      <c r="K23" s="268">
        <f>I23/7.5345</f>
        <v>631355.76348795532</v>
      </c>
      <c r="L23" s="269">
        <f>I23*M23/1000</f>
        <v>0</v>
      </c>
      <c r="M23" s="84"/>
    </row>
    <row r="24" spans="1:13" x14ac:dyDescent="0.25">
      <c r="A24" s="377" t="s">
        <v>14</v>
      </c>
      <c r="B24" s="372"/>
      <c r="C24" s="372"/>
      <c r="D24" s="372"/>
      <c r="E24" s="372"/>
      <c r="F24" s="372"/>
      <c r="G24" s="372"/>
      <c r="H24" s="373"/>
      <c r="I24" s="292">
        <v>100000</v>
      </c>
      <c r="J24" s="292"/>
      <c r="K24" s="268">
        <f t="shared" ref="K24:K26" si="2">I24/7.5345</f>
        <v>13272.280841462605</v>
      </c>
      <c r="L24" s="269">
        <f>I24*M24/1000</f>
        <v>0</v>
      </c>
      <c r="M24" s="84"/>
    </row>
    <row r="25" spans="1:13" x14ac:dyDescent="0.25">
      <c r="A25" s="377" t="s">
        <v>18</v>
      </c>
      <c r="B25" s="372"/>
      <c r="C25" s="372"/>
      <c r="D25" s="372"/>
      <c r="E25" s="372"/>
      <c r="F25" s="372"/>
      <c r="G25" s="372"/>
      <c r="H25" s="373"/>
      <c r="I25" s="292">
        <v>100000</v>
      </c>
      <c r="J25" s="292"/>
      <c r="K25" s="268">
        <f t="shared" si="2"/>
        <v>13272.280841462605</v>
      </c>
      <c r="L25" s="269">
        <f>I25*M25/1000</f>
        <v>0</v>
      </c>
      <c r="M25" s="84"/>
    </row>
    <row r="26" spans="1:13" x14ac:dyDescent="0.25">
      <c r="A26" s="371" t="s">
        <v>17</v>
      </c>
      <c r="B26" s="372"/>
      <c r="C26" s="372"/>
      <c r="D26" s="372"/>
      <c r="E26" s="372"/>
      <c r="F26" s="372"/>
      <c r="G26" s="372"/>
      <c r="H26" s="373"/>
      <c r="I26" s="336">
        <v>5000</v>
      </c>
      <c r="J26" s="361"/>
      <c r="K26" s="268">
        <f t="shared" si="2"/>
        <v>663.61404207313024</v>
      </c>
      <c r="L26" s="269">
        <f>I26*M26/1000</f>
        <v>0</v>
      </c>
      <c r="M26" s="84"/>
    </row>
    <row r="27" spans="1:13" ht="15.75" thickBot="1" x14ac:dyDescent="0.3">
      <c r="A27" s="384" t="s">
        <v>3</v>
      </c>
      <c r="B27" s="385"/>
      <c r="C27" s="385"/>
      <c r="D27" s="385"/>
      <c r="E27" s="385"/>
      <c r="F27" s="385"/>
      <c r="G27" s="385"/>
      <c r="H27" s="385"/>
      <c r="I27" s="385"/>
      <c r="J27" s="386"/>
      <c r="K27" s="198"/>
      <c r="L27" s="257">
        <f>SUM(L23:L26)</f>
        <v>0</v>
      </c>
      <c r="M27" s="84"/>
    </row>
    <row r="28" spans="1:13" ht="17.100000000000001" customHeight="1" thickTop="1" x14ac:dyDescent="0.25">
      <c r="A28" s="338" t="s">
        <v>284</v>
      </c>
      <c r="B28" s="339"/>
      <c r="C28" s="339"/>
      <c r="D28" s="339"/>
      <c r="E28" s="339"/>
      <c r="F28" s="339"/>
      <c r="G28" s="339"/>
      <c r="H28" s="339"/>
      <c r="I28" s="339"/>
      <c r="J28" s="339"/>
      <c r="K28" s="339"/>
      <c r="L28" s="340"/>
      <c r="M28" s="84"/>
    </row>
    <row r="29" spans="1:13" ht="15" customHeight="1" x14ac:dyDescent="0.25">
      <c r="A29" s="308" t="s">
        <v>6</v>
      </c>
      <c r="B29" s="309"/>
      <c r="C29" s="309"/>
      <c r="D29" s="309"/>
      <c r="E29" s="309"/>
      <c r="F29" s="309"/>
      <c r="G29" s="309"/>
      <c r="H29" s="310"/>
      <c r="I29" s="355" t="s">
        <v>8</v>
      </c>
      <c r="J29" s="355"/>
      <c r="K29" s="196" t="s">
        <v>291</v>
      </c>
      <c r="L29" s="175" t="s">
        <v>290</v>
      </c>
      <c r="M29" s="84"/>
    </row>
    <row r="30" spans="1:13" x14ac:dyDescent="0.25">
      <c r="A30" s="378" t="s">
        <v>21</v>
      </c>
      <c r="B30" s="379"/>
      <c r="C30" s="379"/>
      <c r="D30" s="379"/>
      <c r="E30" s="379"/>
      <c r="F30" s="379"/>
      <c r="G30" s="379"/>
      <c r="H30" s="380"/>
      <c r="I30" s="362">
        <v>399050</v>
      </c>
      <c r="J30" s="363"/>
      <c r="K30" s="270">
        <f>I30/7.5345</f>
        <v>52963.036697856522</v>
      </c>
      <c r="L30" s="269">
        <f>I30*M30/1000</f>
        <v>0</v>
      </c>
      <c r="M30" s="84"/>
    </row>
    <row r="31" spans="1:13" x14ac:dyDescent="0.25">
      <c r="A31" s="289" t="s">
        <v>14</v>
      </c>
      <c r="B31" s="290"/>
      <c r="C31" s="290"/>
      <c r="D31" s="290"/>
      <c r="E31" s="290"/>
      <c r="F31" s="290"/>
      <c r="G31" s="290"/>
      <c r="H31" s="291"/>
      <c r="I31" s="336">
        <v>15000</v>
      </c>
      <c r="J31" s="337"/>
      <c r="K31" s="270">
        <f t="shared" ref="K31:K33" si="3">I31/7.5345</f>
        <v>1990.8421262193906</v>
      </c>
      <c r="L31" s="269">
        <f>I31*M31/1000</f>
        <v>0</v>
      </c>
      <c r="M31" s="84"/>
    </row>
    <row r="32" spans="1:13" x14ac:dyDescent="0.25">
      <c r="A32" s="377" t="s">
        <v>18</v>
      </c>
      <c r="B32" s="372"/>
      <c r="C32" s="372"/>
      <c r="D32" s="372"/>
      <c r="E32" s="372"/>
      <c r="F32" s="372"/>
      <c r="G32" s="372"/>
      <c r="H32" s="373"/>
      <c r="I32" s="336">
        <v>15000</v>
      </c>
      <c r="J32" s="337"/>
      <c r="K32" s="270">
        <f t="shared" si="3"/>
        <v>1990.8421262193906</v>
      </c>
      <c r="L32" s="269">
        <f>I32*M32/1000</f>
        <v>0</v>
      </c>
      <c r="M32" s="84"/>
    </row>
    <row r="33" spans="1:13" x14ac:dyDescent="0.25">
      <c r="A33" s="389" t="s">
        <v>15</v>
      </c>
      <c r="B33" s="390"/>
      <c r="C33" s="390"/>
      <c r="D33" s="390"/>
      <c r="E33" s="390"/>
      <c r="F33" s="390"/>
      <c r="G33" s="390"/>
      <c r="H33" s="391"/>
      <c r="I33" s="367">
        <v>10000</v>
      </c>
      <c r="J33" s="368"/>
      <c r="K33" s="270">
        <f t="shared" si="3"/>
        <v>1327.2280841462605</v>
      </c>
      <c r="L33" s="269">
        <f>I33*M33/1000</f>
        <v>0</v>
      </c>
      <c r="M33" s="84"/>
    </row>
    <row r="34" spans="1:13" ht="15.75" thickBot="1" x14ac:dyDescent="0.3">
      <c r="A34" s="369" t="s">
        <v>3</v>
      </c>
      <c r="B34" s="370"/>
      <c r="C34" s="370"/>
      <c r="D34" s="370"/>
      <c r="E34" s="370"/>
      <c r="F34" s="370"/>
      <c r="G34" s="370"/>
      <c r="H34" s="370"/>
      <c r="I34" s="370"/>
      <c r="J34" s="370"/>
      <c r="K34" s="199"/>
      <c r="L34" s="258">
        <f>SUM(L30:L33)</f>
        <v>0</v>
      </c>
      <c r="M34" s="84"/>
    </row>
    <row r="35" spans="1:13" ht="16.5" thickTop="1" thickBot="1" x14ac:dyDescent="0.3">
      <c r="A35" s="353" t="s">
        <v>76</v>
      </c>
      <c r="B35" s="354"/>
      <c r="C35" s="354"/>
      <c r="D35" s="354"/>
      <c r="E35" s="354"/>
      <c r="F35" s="354"/>
      <c r="G35" s="354"/>
      <c r="H35" s="354"/>
      <c r="I35" s="354"/>
      <c r="J35" s="354"/>
      <c r="K35" s="202"/>
      <c r="L35" s="273">
        <f>L27+L34</f>
        <v>0</v>
      </c>
      <c r="M35" s="84"/>
    </row>
    <row r="36" spans="1:13" ht="16.5" thickTop="1" thickBot="1" x14ac:dyDescent="0.3">
      <c r="A36" s="43"/>
      <c r="B36" s="7"/>
      <c r="C36" s="7"/>
      <c r="D36" s="7"/>
      <c r="E36" s="7"/>
      <c r="F36" s="7"/>
      <c r="G36" s="7"/>
      <c r="H36" s="7"/>
      <c r="I36" s="7"/>
      <c r="J36" s="7"/>
      <c r="K36" s="177"/>
      <c r="L36" s="176"/>
      <c r="M36" s="84"/>
    </row>
    <row r="37" spans="1:13" ht="17.100000000000001" customHeight="1" thickTop="1" x14ac:dyDescent="0.25">
      <c r="A37" s="329" t="s">
        <v>43</v>
      </c>
      <c r="B37" s="330"/>
      <c r="C37" s="330"/>
      <c r="D37" s="330"/>
      <c r="E37" s="330"/>
      <c r="F37" s="330"/>
      <c r="G37" s="330"/>
      <c r="H37" s="330"/>
      <c r="I37" s="330"/>
      <c r="J37" s="330"/>
      <c r="K37" s="330"/>
      <c r="L37" s="331"/>
      <c r="M37" s="84"/>
    </row>
    <row r="38" spans="1:13" ht="15" customHeight="1" x14ac:dyDescent="0.25">
      <c r="A38" s="308" t="s">
        <v>6</v>
      </c>
      <c r="B38" s="309"/>
      <c r="C38" s="309"/>
      <c r="D38" s="309"/>
      <c r="E38" s="309"/>
      <c r="F38" s="309"/>
      <c r="G38" s="309"/>
      <c r="H38" s="310"/>
      <c r="I38" s="355" t="s">
        <v>8</v>
      </c>
      <c r="J38" s="355"/>
      <c r="K38" s="196" t="s">
        <v>291</v>
      </c>
      <c r="L38" s="175" t="s">
        <v>290</v>
      </c>
      <c r="M38" s="84"/>
    </row>
    <row r="39" spans="1:13" x14ac:dyDescent="0.25">
      <c r="A39" s="381" t="s">
        <v>21</v>
      </c>
      <c r="B39" s="382"/>
      <c r="C39" s="382"/>
      <c r="D39" s="382"/>
      <c r="E39" s="382"/>
      <c r="F39" s="382"/>
      <c r="G39" s="382"/>
      <c r="H39" s="383"/>
      <c r="I39" s="352">
        <v>2207700</v>
      </c>
      <c r="J39" s="352"/>
      <c r="K39" s="268">
        <f>I39/7.5345</f>
        <v>293012.14413696993</v>
      </c>
      <c r="L39" s="269">
        <f>I39*M39/1000</f>
        <v>0</v>
      </c>
      <c r="M39" s="84"/>
    </row>
    <row r="40" spans="1:13" x14ac:dyDescent="0.25">
      <c r="A40" s="377" t="s">
        <v>14</v>
      </c>
      <c r="B40" s="372"/>
      <c r="C40" s="372"/>
      <c r="D40" s="372"/>
      <c r="E40" s="372"/>
      <c r="F40" s="372"/>
      <c r="G40" s="372"/>
      <c r="H40" s="373"/>
      <c r="I40" s="292">
        <v>50000</v>
      </c>
      <c r="J40" s="292"/>
      <c r="K40" s="268">
        <f t="shared" ref="K40:K42" si="4">I40/7.5345</f>
        <v>6636.1404207313026</v>
      </c>
      <c r="L40" s="269">
        <f>I40*M40/1000</f>
        <v>0</v>
      </c>
      <c r="M40" s="84"/>
    </row>
    <row r="41" spans="1:13" x14ac:dyDescent="0.25">
      <c r="A41" s="377" t="s">
        <v>18</v>
      </c>
      <c r="B41" s="372"/>
      <c r="C41" s="372"/>
      <c r="D41" s="372"/>
      <c r="E41" s="372"/>
      <c r="F41" s="372"/>
      <c r="G41" s="372"/>
      <c r="H41" s="373"/>
      <c r="I41" s="292">
        <v>50000</v>
      </c>
      <c r="J41" s="292"/>
      <c r="K41" s="268">
        <f t="shared" si="4"/>
        <v>6636.1404207313026</v>
      </c>
      <c r="L41" s="269">
        <f>I41*M41/1000</f>
        <v>0</v>
      </c>
      <c r="M41" s="84"/>
    </row>
    <row r="42" spans="1:13" x14ac:dyDescent="0.25">
      <c r="A42" s="371" t="s">
        <v>17</v>
      </c>
      <c r="B42" s="372"/>
      <c r="C42" s="372"/>
      <c r="D42" s="372"/>
      <c r="E42" s="372"/>
      <c r="F42" s="372"/>
      <c r="G42" s="372"/>
      <c r="H42" s="373"/>
      <c r="I42" s="336">
        <v>5000</v>
      </c>
      <c r="J42" s="361"/>
      <c r="K42" s="268">
        <f t="shared" si="4"/>
        <v>663.61404207313024</v>
      </c>
      <c r="L42" s="269">
        <f>I42*M42/1000</f>
        <v>0</v>
      </c>
      <c r="M42" s="84"/>
    </row>
    <row r="43" spans="1:13" ht="15.75" thickBot="1" x14ac:dyDescent="0.3">
      <c r="A43" s="384" t="s">
        <v>3</v>
      </c>
      <c r="B43" s="385"/>
      <c r="C43" s="385"/>
      <c r="D43" s="385"/>
      <c r="E43" s="385"/>
      <c r="F43" s="385"/>
      <c r="G43" s="385"/>
      <c r="H43" s="385"/>
      <c r="I43" s="385"/>
      <c r="J43" s="386"/>
      <c r="K43" s="198"/>
      <c r="L43" s="257">
        <f>SUM(L39:L42)</f>
        <v>0</v>
      </c>
      <c r="M43" s="84"/>
    </row>
    <row r="44" spans="1:13" ht="17.100000000000001" customHeight="1" thickTop="1" x14ac:dyDescent="0.25">
      <c r="A44" s="338" t="s">
        <v>285</v>
      </c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40"/>
      <c r="M44" s="84"/>
    </row>
    <row r="45" spans="1:13" ht="15" customHeight="1" x14ac:dyDescent="0.25">
      <c r="A45" s="308" t="s">
        <v>6</v>
      </c>
      <c r="B45" s="309"/>
      <c r="C45" s="309"/>
      <c r="D45" s="309"/>
      <c r="E45" s="309"/>
      <c r="F45" s="309"/>
      <c r="G45" s="309"/>
      <c r="H45" s="310"/>
      <c r="I45" s="355" t="s">
        <v>8</v>
      </c>
      <c r="J45" s="355"/>
      <c r="K45" s="196" t="s">
        <v>291</v>
      </c>
      <c r="L45" s="175" t="s">
        <v>290</v>
      </c>
      <c r="M45" s="84"/>
    </row>
    <row r="46" spans="1:13" x14ac:dyDescent="0.25">
      <c r="A46" s="378" t="s">
        <v>21</v>
      </c>
      <c r="B46" s="379"/>
      <c r="C46" s="379"/>
      <c r="D46" s="379"/>
      <c r="E46" s="379"/>
      <c r="F46" s="379"/>
      <c r="G46" s="379"/>
      <c r="H46" s="380"/>
      <c r="I46" s="362">
        <v>107431.82</v>
      </c>
      <c r="J46" s="363"/>
      <c r="K46" s="270">
        <f>I46/7.5345</f>
        <v>14258.652863494592</v>
      </c>
      <c r="L46" s="269">
        <f>I46*M46/1000</f>
        <v>0</v>
      </c>
      <c r="M46" s="84"/>
    </row>
    <row r="47" spans="1:13" x14ac:dyDescent="0.25">
      <c r="A47" s="289" t="s">
        <v>14</v>
      </c>
      <c r="B47" s="290"/>
      <c r="C47" s="290"/>
      <c r="D47" s="290"/>
      <c r="E47" s="290"/>
      <c r="F47" s="290"/>
      <c r="G47" s="290"/>
      <c r="H47" s="291"/>
      <c r="I47" s="336">
        <v>25000</v>
      </c>
      <c r="J47" s="337"/>
      <c r="K47" s="270">
        <f t="shared" ref="K47:K49" si="5">I47/7.5345</f>
        <v>3318.0702103656513</v>
      </c>
      <c r="L47" s="269">
        <f>I47*M47/1000</f>
        <v>0</v>
      </c>
      <c r="M47" s="84"/>
    </row>
    <row r="48" spans="1:13" x14ac:dyDescent="0.25">
      <c r="A48" s="377" t="s">
        <v>18</v>
      </c>
      <c r="B48" s="372"/>
      <c r="C48" s="372"/>
      <c r="D48" s="372"/>
      <c r="E48" s="372"/>
      <c r="F48" s="372"/>
      <c r="G48" s="372"/>
      <c r="H48" s="373"/>
      <c r="I48" s="336">
        <v>25000</v>
      </c>
      <c r="J48" s="337"/>
      <c r="K48" s="270">
        <f t="shared" si="5"/>
        <v>3318.0702103656513</v>
      </c>
      <c r="L48" s="269">
        <f>I48*M48/1000</f>
        <v>0</v>
      </c>
      <c r="M48" s="84"/>
    </row>
    <row r="49" spans="1:13" x14ac:dyDescent="0.25">
      <c r="A49" s="389" t="s">
        <v>15</v>
      </c>
      <c r="B49" s="390"/>
      <c r="C49" s="390"/>
      <c r="D49" s="390"/>
      <c r="E49" s="390"/>
      <c r="F49" s="390"/>
      <c r="G49" s="390"/>
      <c r="H49" s="391"/>
      <c r="I49" s="367">
        <v>10000</v>
      </c>
      <c r="J49" s="368"/>
      <c r="K49" s="270">
        <f t="shared" si="5"/>
        <v>1327.2280841462605</v>
      </c>
      <c r="L49" s="269">
        <f>I49*M49/1000</f>
        <v>0</v>
      </c>
      <c r="M49" s="84"/>
    </row>
    <row r="50" spans="1:13" ht="15.75" thickBot="1" x14ac:dyDescent="0.3">
      <c r="A50" s="369" t="s">
        <v>3</v>
      </c>
      <c r="B50" s="370"/>
      <c r="C50" s="370"/>
      <c r="D50" s="370"/>
      <c r="E50" s="370"/>
      <c r="F50" s="370"/>
      <c r="G50" s="370"/>
      <c r="H50" s="370"/>
      <c r="I50" s="370"/>
      <c r="J50" s="370"/>
      <c r="K50" s="199"/>
      <c r="L50" s="258">
        <f>SUM(L46:L49)</f>
        <v>0</v>
      </c>
      <c r="M50" s="84"/>
    </row>
    <row r="51" spans="1:13" ht="16.5" thickTop="1" thickBot="1" x14ac:dyDescent="0.3">
      <c r="A51" s="353" t="s">
        <v>84</v>
      </c>
      <c r="B51" s="354"/>
      <c r="C51" s="354"/>
      <c r="D51" s="354"/>
      <c r="E51" s="354"/>
      <c r="F51" s="354"/>
      <c r="G51" s="354"/>
      <c r="H51" s="354"/>
      <c r="I51" s="354"/>
      <c r="J51" s="354"/>
      <c r="K51" s="202"/>
      <c r="L51" s="273">
        <f>L43+L50</f>
        <v>0</v>
      </c>
      <c r="M51" s="84"/>
    </row>
    <row r="52" spans="1:13" ht="16.5" thickTop="1" thickBot="1" x14ac:dyDescent="0.3">
      <c r="A52" s="43"/>
      <c r="B52" s="7"/>
      <c r="C52" s="7"/>
      <c r="D52" s="7"/>
      <c r="E52" s="7"/>
      <c r="F52" s="7"/>
      <c r="G52" s="7"/>
      <c r="H52" s="7"/>
      <c r="I52" s="7"/>
      <c r="J52" s="7"/>
      <c r="K52" s="177"/>
      <c r="L52" s="176"/>
      <c r="M52" s="84"/>
    </row>
    <row r="53" spans="1:13" ht="17.25" customHeight="1" thickTop="1" x14ac:dyDescent="0.25">
      <c r="A53" s="329" t="s">
        <v>44</v>
      </c>
      <c r="B53" s="330"/>
      <c r="C53" s="330"/>
      <c r="D53" s="330"/>
      <c r="E53" s="330"/>
      <c r="F53" s="330"/>
      <c r="G53" s="330"/>
      <c r="H53" s="330"/>
      <c r="I53" s="330"/>
      <c r="J53" s="330"/>
      <c r="K53" s="330"/>
      <c r="L53" s="331"/>
      <c r="M53" s="84"/>
    </row>
    <row r="54" spans="1:13" ht="15" customHeight="1" x14ac:dyDescent="0.25">
      <c r="A54" s="308" t="s">
        <v>6</v>
      </c>
      <c r="B54" s="309"/>
      <c r="C54" s="309"/>
      <c r="D54" s="309"/>
      <c r="E54" s="309"/>
      <c r="F54" s="309"/>
      <c r="G54" s="309"/>
      <c r="H54" s="310"/>
      <c r="I54" s="355" t="s">
        <v>8</v>
      </c>
      <c r="J54" s="355"/>
      <c r="K54" s="196" t="s">
        <v>291</v>
      </c>
      <c r="L54" s="175" t="s">
        <v>290</v>
      </c>
      <c r="M54" s="84"/>
    </row>
    <row r="55" spans="1:13" x14ac:dyDescent="0.25">
      <c r="A55" s="381" t="s">
        <v>21</v>
      </c>
      <c r="B55" s="382"/>
      <c r="C55" s="382"/>
      <c r="D55" s="382"/>
      <c r="E55" s="382"/>
      <c r="F55" s="382"/>
      <c r="G55" s="382"/>
      <c r="H55" s="383"/>
      <c r="I55" s="352">
        <v>447827</v>
      </c>
      <c r="J55" s="352"/>
      <c r="K55" s="268">
        <f>I55/7.5345</f>
        <v>59436.857123896742</v>
      </c>
      <c r="L55" s="269">
        <f>I55*M55/1000</f>
        <v>0</v>
      </c>
      <c r="M55" s="84"/>
    </row>
    <row r="56" spans="1:13" x14ac:dyDescent="0.25">
      <c r="A56" s="377" t="s">
        <v>14</v>
      </c>
      <c r="B56" s="372"/>
      <c r="C56" s="372"/>
      <c r="D56" s="372"/>
      <c r="E56" s="372"/>
      <c r="F56" s="372"/>
      <c r="G56" s="372"/>
      <c r="H56" s="373"/>
      <c r="I56" s="292">
        <v>10000</v>
      </c>
      <c r="J56" s="292"/>
      <c r="K56" s="268">
        <f t="shared" ref="K56:K58" si="6">I56/7.5345</f>
        <v>1327.2280841462605</v>
      </c>
      <c r="L56" s="269">
        <f>I56*M56/1000</f>
        <v>0</v>
      </c>
      <c r="M56" s="84"/>
    </row>
    <row r="57" spans="1:13" x14ac:dyDescent="0.25">
      <c r="A57" s="377" t="s">
        <v>18</v>
      </c>
      <c r="B57" s="372"/>
      <c r="C57" s="372"/>
      <c r="D57" s="372"/>
      <c r="E57" s="372"/>
      <c r="F57" s="372"/>
      <c r="G57" s="372"/>
      <c r="H57" s="373"/>
      <c r="I57" s="292">
        <v>10000</v>
      </c>
      <c r="J57" s="292"/>
      <c r="K57" s="268">
        <f t="shared" si="6"/>
        <v>1327.2280841462605</v>
      </c>
      <c r="L57" s="269">
        <f>I57*M57/1000</f>
        <v>0</v>
      </c>
      <c r="M57" s="84"/>
    </row>
    <row r="58" spans="1:13" x14ac:dyDescent="0.25">
      <c r="A58" s="371" t="s">
        <v>17</v>
      </c>
      <c r="B58" s="372"/>
      <c r="C58" s="372"/>
      <c r="D58" s="372"/>
      <c r="E58" s="372"/>
      <c r="F58" s="372"/>
      <c r="G58" s="372"/>
      <c r="H58" s="373"/>
      <c r="I58" s="336">
        <v>5000</v>
      </c>
      <c r="J58" s="361"/>
      <c r="K58" s="268">
        <f t="shared" si="6"/>
        <v>663.61404207313024</v>
      </c>
      <c r="L58" s="269">
        <f>I58*M58/1000</f>
        <v>0</v>
      </c>
      <c r="M58" s="84"/>
    </row>
    <row r="59" spans="1:13" ht="15.75" thickBot="1" x14ac:dyDescent="0.3">
      <c r="A59" s="384" t="s">
        <v>3</v>
      </c>
      <c r="B59" s="385"/>
      <c r="C59" s="385"/>
      <c r="D59" s="385"/>
      <c r="E59" s="385"/>
      <c r="F59" s="385"/>
      <c r="G59" s="385"/>
      <c r="H59" s="385"/>
      <c r="I59" s="385"/>
      <c r="J59" s="386"/>
      <c r="K59" s="198"/>
      <c r="L59" s="257">
        <f>SUM(L55:L58)</f>
        <v>0</v>
      </c>
      <c r="M59" s="84"/>
    </row>
    <row r="60" spans="1:13" ht="17.100000000000001" customHeight="1" thickTop="1" x14ac:dyDescent="0.25">
      <c r="A60" s="338" t="s">
        <v>292</v>
      </c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40"/>
      <c r="M60" s="84"/>
    </row>
    <row r="61" spans="1:13" ht="15" customHeight="1" x14ac:dyDescent="0.25">
      <c r="A61" s="308" t="s">
        <v>6</v>
      </c>
      <c r="B61" s="309"/>
      <c r="C61" s="309"/>
      <c r="D61" s="309"/>
      <c r="E61" s="309"/>
      <c r="F61" s="309"/>
      <c r="G61" s="309"/>
      <c r="H61" s="310"/>
      <c r="I61" s="355" t="s">
        <v>8</v>
      </c>
      <c r="J61" s="355"/>
      <c r="K61" s="196" t="s">
        <v>291</v>
      </c>
      <c r="L61" s="175" t="s">
        <v>290</v>
      </c>
      <c r="M61" s="84"/>
    </row>
    <row r="62" spans="1:13" x14ac:dyDescent="0.25">
      <c r="A62" s="378" t="s">
        <v>21</v>
      </c>
      <c r="B62" s="379"/>
      <c r="C62" s="379"/>
      <c r="D62" s="379"/>
      <c r="E62" s="379"/>
      <c r="F62" s="379"/>
      <c r="G62" s="379"/>
      <c r="H62" s="380"/>
      <c r="I62" s="362">
        <v>177493</v>
      </c>
      <c r="J62" s="363"/>
      <c r="K62" s="270">
        <f>I62/7.5345</f>
        <v>23557.36943393722</v>
      </c>
      <c r="L62" s="269">
        <f>I62*M62/1000</f>
        <v>0</v>
      </c>
      <c r="M62" s="84"/>
    </row>
    <row r="63" spans="1:13" x14ac:dyDescent="0.25">
      <c r="A63" s="289" t="s">
        <v>14</v>
      </c>
      <c r="B63" s="290"/>
      <c r="C63" s="290"/>
      <c r="D63" s="290"/>
      <c r="E63" s="290"/>
      <c r="F63" s="290"/>
      <c r="G63" s="290"/>
      <c r="H63" s="291"/>
      <c r="I63" s="336">
        <v>10000</v>
      </c>
      <c r="J63" s="337"/>
      <c r="K63" s="270">
        <f t="shared" ref="K63:K65" si="7">I63/7.5345</f>
        <v>1327.2280841462605</v>
      </c>
      <c r="L63" s="269">
        <f>I63*M63/1000</f>
        <v>0</v>
      </c>
      <c r="M63" s="84"/>
    </row>
    <row r="64" spans="1:13" x14ac:dyDescent="0.25">
      <c r="A64" s="377" t="s">
        <v>18</v>
      </c>
      <c r="B64" s="372"/>
      <c r="C64" s="372"/>
      <c r="D64" s="372"/>
      <c r="E64" s="372"/>
      <c r="F64" s="372"/>
      <c r="G64" s="372"/>
      <c r="H64" s="373"/>
      <c r="I64" s="336">
        <v>10000</v>
      </c>
      <c r="J64" s="337"/>
      <c r="K64" s="270">
        <f t="shared" si="7"/>
        <v>1327.2280841462605</v>
      </c>
      <c r="L64" s="269">
        <f>I64*M64/1000</f>
        <v>0</v>
      </c>
      <c r="M64" s="84"/>
    </row>
    <row r="65" spans="1:13" x14ac:dyDescent="0.25">
      <c r="A65" s="389" t="s">
        <v>15</v>
      </c>
      <c r="B65" s="390"/>
      <c r="C65" s="390"/>
      <c r="D65" s="390"/>
      <c r="E65" s="390"/>
      <c r="F65" s="390"/>
      <c r="G65" s="390"/>
      <c r="H65" s="391"/>
      <c r="I65" s="367">
        <v>10000</v>
      </c>
      <c r="J65" s="368"/>
      <c r="K65" s="270">
        <f t="shared" si="7"/>
        <v>1327.2280841462605</v>
      </c>
      <c r="L65" s="269">
        <f>I65*M65/1000</f>
        <v>0</v>
      </c>
      <c r="M65" s="84"/>
    </row>
    <row r="66" spans="1:13" ht="15.75" thickBot="1" x14ac:dyDescent="0.3">
      <c r="A66" s="369" t="s">
        <v>3</v>
      </c>
      <c r="B66" s="370"/>
      <c r="C66" s="370"/>
      <c r="D66" s="370"/>
      <c r="E66" s="370"/>
      <c r="F66" s="370"/>
      <c r="G66" s="370"/>
      <c r="H66" s="370"/>
      <c r="I66" s="370"/>
      <c r="J66" s="370"/>
      <c r="K66" s="199"/>
      <c r="L66" s="258">
        <f>SUM(L62:L65)</f>
        <v>0</v>
      </c>
      <c r="M66" s="84"/>
    </row>
    <row r="67" spans="1:13" ht="16.5" thickTop="1" thickBot="1" x14ac:dyDescent="0.3">
      <c r="A67" s="353" t="s">
        <v>78</v>
      </c>
      <c r="B67" s="354"/>
      <c r="C67" s="354"/>
      <c r="D67" s="354"/>
      <c r="E67" s="354"/>
      <c r="F67" s="354"/>
      <c r="G67" s="354"/>
      <c r="H67" s="354"/>
      <c r="I67" s="354"/>
      <c r="J67" s="354"/>
      <c r="K67" s="202"/>
      <c r="L67" s="273">
        <f>L59+L66</f>
        <v>0</v>
      </c>
      <c r="M67" s="84"/>
    </row>
    <row r="68" spans="1:13" ht="16.5" thickTop="1" thickBot="1" x14ac:dyDescent="0.3">
      <c r="A68" s="43"/>
      <c r="B68" s="7"/>
      <c r="C68" s="7"/>
      <c r="D68" s="7"/>
      <c r="E68" s="7"/>
      <c r="F68" s="7"/>
      <c r="G68" s="7"/>
      <c r="H68" s="7"/>
      <c r="I68" s="7"/>
      <c r="J68" s="7"/>
      <c r="K68" s="177"/>
      <c r="L68" s="176"/>
      <c r="M68" s="84"/>
    </row>
    <row r="69" spans="1:13" ht="30" customHeight="1" thickTop="1" x14ac:dyDescent="0.25">
      <c r="A69" s="329" t="s">
        <v>152</v>
      </c>
      <c r="B69" s="330"/>
      <c r="C69" s="330"/>
      <c r="D69" s="330"/>
      <c r="E69" s="330"/>
      <c r="F69" s="330"/>
      <c r="G69" s="330"/>
      <c r="H69" s="330"/>
      <c r="I69" s="330"/>
      <c r="J69" s="330"/>
      <c r="K69" s="330"/>
      <c r="L69" s="331"/>
      <c r="M69" s="84"/>
    </row>
    <row r="70" spans="1:13" ht="15" customHeight="1" x14ac:dyDescent="0.25">
      <c r="A70" s="308" t="s">
        <v>6</v>
      </c>
      <c r="B70" s="309"/>
      <c r="C70" s="309"/>
      <c r="D70" s="309"/>
      <c r="E70" s="309"/>
      <c r="F70" s="309"/>
      <c r="G70" s="309"/>
      <c r="H70" s="310"/>
      <c r="I70" s="355" t="s">
        <v>8</v>
      </c>
      <c r="J70" s="355"/>
      <c r="K70" s="196" t="s">
        <v>291</v>
      </c>
      <c r="L70" s="175" t="s">
        <v>290</v>
      </c>
      <c r="M70" s="84"/>
    </row>
    <row r="71" spans="1:13" x14ac:dyDescent="0.25">
      <c r="A71" s="381" t="s">
        <v>21</v>
      </c>
      <c r="B71" s="382"/>
      <c r="C71" s="382"/>
      <c r="D71" s="382"/>
      <c r="E71" s="382"/>
      <c r="F71" s="382"/>
      <c r="G71" s="382"/>
      <c r="H71" s="383"/>
      <c r="I71" s="352">
        <v>1851300</v>
      </c>
      <c r="J71" s="352"/>
      <c r="K71" s="268">
        <f>I71/7.5345</f>
        <v>245709.73521799719</v>
      </c>
      <c r="L71" s="269">
        <f>I71*M71/1000</f>
        <v>0</v>
      </c>
      <c r="M71" s="84"/>
    </row>
    <row r="72" spans="1:13" x14ac:dyDescent="0.25">
      <c r="A72" s="377" t="s">
        <v>14</v>
      </c>
      <c r="B72" s="372"/>
      <c r="C72" s="372"/>
      <c r="D72" s="372"/>
      <c r="E72" s="372"/>
      <c r="F72" s="372"/>
      <c r="G72" s="372"/>
      <c r="H72" s="373"/>
      <c r="I72" s="292">
        <v>50000</v>
      </c>
      <c r="J72" s="292"/>
      <c r="K72" s="268">
        <f t="shared" ref="K72:K74" si="8">I72/7.5345</f>
        <v>6636.1404207313026</v>
      </c>
      <c r="L72" s="269">
        <f>I72*M72/1000</f>
        <v>0</v>
      </c>
      <c r="M72" s="84"/>
    </row>
    <row r="73" spans="1:13" x14ac:dyDescent="0.25">
      <c r="A73" s="377" t="s">
        <v>18</v>
      </c>
      <c r="B73" s="372"/>
      <c r="C73" s="372"/>
      <c r="D73" s="372"/>
      <c r="E73" s="372"/>
      <c r="F73" s="372"/>
      <c r="G73" s="372"/>
      <c r="H73" s="373"/>
      <c r="I73" s="292">
        <v>50000</v>
      </c>
      <c r="J73" s="292"/>
      <c r="K73" s="268">
        <f t="shared" si="8"/>
        <v>6636.1404207313026</v>
      </c>
      <c r="L73" s="269">
        <f>I73*M73/1000</f>
        <v>0</v>
      </c>
      <c r="M73" s="84"/>
    </row>
    <row r="74" spans="1:13" x14ac:dyDescent="0.25">
      <c r="A74" s="371" t="s">
        <v>17</v>
      </c>
      <c r="B74" s="372"/>
      <c r="C74" s="372"/>
      <c r="D74" s="372"/>
      <c r="E74" s="372"/>
      <c r="F74" s="372"/>
      <c r="G74" s="372"/>
      <c r="H74" s="373"/>
      <c r="I74" s="336">
        <v>5000</v>
      </c>
      <c r="J74" s="361"/>
      <c r="K74" s="268">
        <f t="shared" si="8"/>
        <v>663.61404207313024</v>
      </c>
      <c r="L74" s="269">
        <f>I74*M74/1000</f>
        <v>0</v>
      </c>
      <c r="M74" s="84"/>
    </row>
    <row r="75" spans="1:13" ht="15.75" thickBot="1" x14ac:dyDescent="0.3">
      <c r="A75" s="384" t="s">
        <v>3</v>
      </c>
      <c r="B75" s="385"/>
      <c r="C75" s="385"/>
      <c r="D75" s="385"/>
      <c r="E75" s="385"/>
      <c r="F75" s="385"/>
      <c r="G75" s="385"/>
      <c r="H75" s="385"/>
      <c r="I75" s="385"/>
      <c r="J75" s="386"/>
      <c r="K75" s="198"/>
      <c r="L75" s="257">
        <f>SUM(L71:L74)</f>
        <v>0</v>
      </c>
      <c r="M75" s="84"/>
    </row>
    <row r="76" spans="1:13" ht="17.100000000000001" customHeight="1" thickTop="1" x14ac:dyDescent="0.25">
      <c r="A76" s="338" t="s">
        <v>286</v>
      </c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40"/>
      <c r="M76" s="84"/>
    </row>
    <row r="77" spans="1:13" ht="15" customHeight="1" x14ac:dyDescent="0.25">
      <c r="A77" s="308" t="s">
        <v>6</v>
      </c>
      <c r="B77" s="309"/>
      <c r="C77" s="309"/>
      <c r="D77" s="309"/>
      <c r="E77" s="309"/>
      <c r="F77" s="309"/>
      <c r="G77" s="309"/>
      <c r="H77" s="310"/>
      <c r="I77" s="355" t="s">
        <v>8</v>
      </c>
      <c r="J77" s="355"/>
      <c r="K77" s="196" t="s">
        <v>291</v>
      </c>
      <c r="L77" s="175" t="s">
        <v>290</v>
      </c>
      <c r="M77" s="84"/>
    </row>
    <row r="78" spans="1:13" x14ac:dyDescent="0.25">
      <c r="A78" s="378" t="s">
        <v>21</v>
      </c>
      <c r="B78" s="379"/>
      <c r="C78" s="379"/>
      <c r="D78" s="379"/>
      <c r="E78" s="379"/>
      <c r="F78" s="379"/>
      <c r="G78" s="379"/>
      <c r="H78" s="380"/>
      <c r="I78" s="362">
        <v>42750</v>
      </c>
      <c r="J78" s="363"/>
      <c r="K78" s="270">
        <f>I78/7.5345</f>
        <v>5673.9000597252634</v>
      </c>
      <c r="L78" s="269">
        <f>I78*M78/1000</f>
        <v>0</v>
      </c>
      <c r="M78" s="84"/>
    </row>
    <row r="79" spans="1:13" x14ac:dyDescent="0.25">
      <c r="A79" s="289" t="s">
        <v>14</v>
      </c>
      <c r="B79" s="290"/>
      <c r="C79" s="290"/>
      <c r="D79" s="290"/>
      <c r="E79" s="290"/>
      <c r="F79" s="290"/>
      <c r="G79" s="290"/>
      <c r="H79" s="291"/>
      <c r="I79" s="336">
        <v>10000</v>
      </c>
      <c r="J79" s="337"/>
      <c r="K79" s="270">
        <f t="shared" ref="K79:K81" si="9">I79/7.5345</f>
        <v>1327.2280841462605</v>
      </c>
      <c r="L79" s="269">
        <f>I79*M79/1000</f>
        <v>0</v>
      </c>
      <c r="M79" s="84"/>
    </row>
    <row r="80" spans="1:13" x14ac:dyDescent="0.25">
      <c r="A80" s="377" t="s">
        <v>37</v>
      </c>
      <c r="B80" s="372"/>
      <c r="C80" s="372"/>
      <c r="D80" s="372"/>
      <c r="E80" s="372"/>
      <c r="F80" s="372"/>
      <c r="G80" s="372"/>
      <c r="H80" s="373"/>
      <c r="I80" s="336">
        <v>10000</v>
      </c>
      <c r="J80" s="337"/>
      <c r="K80" s="270">
        <f t="shared" si="9"/>
        <v>1327.2280841462605</v>
      </c>
      <c r="L80" s="269">
        <f>I80*M80/1000</f>
        <v>0</v>
      </c>
      <c r="M80" s="84"/>
    </row>
    <row r="81" spans="1:13" x14ac:dyDescent="0.25">
      <c r="A81" s="389" t="s">
        <v>38</v>
      </c>
      <c r="B81" s="390"/>
      <c r="C81" s="390"/>
      <c r="D81" s="390"/>
      <c r="E81" s="390"/>
      <c r="F81" s="390"/>
      <c r="G81" s="390"/>
      <c r="H81" s="391"/>
      <c r="I81" s="367">
        <v>10000</v>
      </c>
      <c r="J81" s="368"/>
      <c r="K81" s="270">
        <f t="shared" si="9"/>
        <v>1327.2280841462605</v>
      </c>
      <c r="L81" s="269">
        <f>I81*M81/1000</f>
        <v>0</v>
      </c>
      <c r="M81" s="84"/>
    </row>
    <row r="82" spans="1:13" ht="15.75" thickBot="1" x14ac:dyDescent="0.3">
      <c r="A82" s="369" t="s">
        <v>3</v>
      </c>
      <c r="B82" s="370"/>
      <c r="C82" s="370"/>
      <c r="D82" s="370"/>
      <c r="E82" s="370"/>
      <c r="F82" s="370"/>
      <c r="G82" s="370"/>
      <c r="H82" s="370"/>
      <c r="I82" s="370"/>
      <c r="J82" s="370"/>
      <c r="K82" s="199"/>
      <c r="L82" s="258">
        <f>SUM(L78:L81)</f>
        <v>0</v>
      </c>
      <c r="M82" s="84"/>
    </row>
    <row r="83" spans="1:13" ht="16.5" thickTop="1" thickBot="1" x14ac:dyDescent="0.3">
      <c r="A83" s="353" t="s">
        <v>79</v>
      </c>
      <c r="B83" s="354"/>
      <c r="C83" s="354"/>
      <c r="D83" s="354"/>
      <c r="E83" s="354"/>
      <c r="F83" s="354"/>
      <c r="G83" s="354"/>
      <c r="H83" s="354"/>
      <c r="I83" s="354"/>
      <c r="J83" s="354"/>
      <c r="K83" s="202"/>
      <c r="L83" s="273">
        <f>L75+L82</f>
        <v>0</v>
      </c>
      <c r="M83" s="84"/>
    </row>
    <row r="84" spans="1:13" ht="16.5" thickTop="1" thickBot="1" x14ac:dyDescent="0.3">
      <c r="A84" s="43"/>
      <c r="B84" s="7"/>
      <c r="C84" s="7"/>
      <c r="D84" s="7"/>
      <c r="E84" s="7"/>
      <c r="F84" s="7"/>
      <c r="G84" s="7"/>
      <c r="H84" s="7"/>
      <c r="I84" s="7"/>
      <c r="J84" s="7"/>
      <c r="K84" s="177"/>
      <c r="L84" s="176"/>
      <c r="M84" s="84"/>
    </row>
    <row r="85" spans="1:13" ht="30" customHeight="1" thickTop="1" x14ac:dyDescent="0.25">
      <c r="A85" s="329" t="s">
        <v>153</v>
      </c>
      <c r="B85" s="330"/>
      <c r="C85" s="330"/>
      <c r="D85" s="330"/>
      <c r="E85" s="330"/>
      <c r="F85" s="330"/>
      <c r="G85" s="330"/>
      <c r="H85" s="330"/>
      <c r="I85" s="330"/>
      <c r="J85" s="330"/>
      <c r="K85" s="330"/>
      <c r="L85" s="331"/>
      <c r="M85" s="84"/>
    </row>
    <row r="86" spans="1:13" ht="15" customHeight="1" x14ac:dyDescent="0.25">
      <c r="A86" s="308" t="s">
        <v>6</v>
      </c>
      <c r="B86" s="309"/>
      <c r="C86" s="309"/>
      <c r="D86" s="309"/>
      <c r="E86" s="309"/>
      <c r="F86" s="309"/>
      <c r="G86" s="309"/>
      <c r="H86" s="310"/>
      <c r="I86" s="355" t="s">
        <v>8</v>
      </c>
      <c r="J86" s="355"/>
      <c r="K86" s="196" t="s">
        <v>291</v>
      </c>
      <c r="L86" s="175" t="s">
        <v>290</v>
      </c>
      <c r="M86" s="84"/>
    </row>
    <row r="87" spans="1:13" x14ac:dyDescent="0.25">
      <c r="A87" s="381" t="s">
        <v>21</v>
      </c>
      <c r="B87" s="382"/>
      <c r="C87" s="382"/>
      <c r="D87" s="382"/>
      <c r="E87" s="382"/>
      <c r="F87" s="382"/>
      <c r="G87" s="382"/>
      <c r="H87" s="383"/>
      <c r="I87" s="352">
        <v>717581</v>
      </c>
      <c r="J87" s="352"/>
      <c r="K87" s="268">
        <f>I87/7.5345</f>
        <v>95239.365584975778</v>
      </c>
      <c r="L87" s="269">
        <f>I87*M87/1000</f>
        <v>0</v>
      </c>
      <c r="M87" s="84"/>
    </row>
    <row r="88" spans="1:13" x14ac:dyDescent="0.25">
      <c r="A88" s="377" t="s">
        <v>14</v>
      </c>
      <c r="B88" s="372"/>
      <c r="C88" s="372"/>
      <c r="D88" s="372"/>
      <c r="E88" s="372"/>
      <c r="F88" s="372"/>
      <c r="G88" s="372"/>
      <c r="H88" s="373"/>
      <c r="I88" s="292">
        <v>30000</v>
      </c>
      <c r="J88" s="292"/>
      <c r="K88" s="268">
        <f t="shared" ref="K88:K90" si="10">I88/7.5345</f>
        <v>3981.6842524387812</v>
      </c>
      <c r="L88" s="269">
        <f>I88*M88/1000</f>
        <v>0</v>
      </c>
      <c r="M88" s="84"/>
    </row>
    <row r="89" spans="1:13" x14ac:dyDescent="0.25">
      <c r="A89" s="377" t="s">
        <v>18</v>
      </c>
      <c r="B89" s="372"/>
      <c r="C89" s="372"/>
      <c r="D89" s="372"/>
      <c r="E89" s="372"/>
      <c r="F89" s="372"/>
      <c r="G89" s="372"/>
      <c r="H89" s="373"/>
      <c r="I89" s="292">
        <v>30000</v>
      </c>
      <c r="J89" s="292"/>
      <c r="K89" s="268">
        <f t="shared" si="10"/>
        <v>3981.6842524387812</v>
      </c>
      <c r="L89" s="269">
        <f>I89*M89/1000</f>
        <v>0</v>
      </c>
      <c r="M89" s="84"/>
    </row>
    <row r="90" spans="1:13" x14ac:dyDescent="0.25">
      <c r="A90" s="371" t="s">
        <v>17</v>
      </c>
      <c r="B90" s="372"/>
      <c r="C90" s="372"/>
      <c r="D90" s="372"/>
      <c r="E90" s="372"/>
      <c r="F90" s="372"/>
      <c r="G90" s="372"/>
      <c r="H90" s="373"/>
      <c r="I90" s="336">
        <v>5000</v>
      </c>
      <c r="J90" s="361"/>
      <c r="K90" s="268">
        <f t="shared" si="10"/>
        <v>663.61404207313024</v>
      </c>
      <c r="L90" s="269">
        <f>I90*M90/1000</f>
        <v>0</v>
      </c>
      <c r="M90" s="84"/>
    </row>
    <row r="91" spans="1:13" ht="15.75" thickBot="1" x14ac:dyDescent="0.3">
      <c r="A91" s="384" t="s">
        <v>3</v>
      </c>
      <c r="B91" s="385"/>
      <c r="C91" s="385"/>
      <c r="D91" s="385"/>
      <c r="E91" s="385"/>
      <c r="F91" s="385"/>
      <c r="G91" s="385"/>
      <c r="H91" s="385"/>
      <c r="I91" s="385"/>
      <c r="J91" s="386"/>
      <c r="K91" s="198"/>
      <c r="L91" s="257">
        <f>SUM(L87:L90)</f>
        <v>0</v>
      </c>
      <c r="M91" s="84"/>
    </row>
    <row r="92" spans="1:13" ht="17.100000000000001" customHeight="1" thickTop="1" x14ac:dyDescent="0.25">
      <c r="A92" s="338" t="s">
        <v>287</v>
      </c>
      <c r="B92" s="339"/>
      <c r="C92" s="339"/>
      <c r="D92" s="339"/>
      <c r="E92" s="339"/>
      <c r="F92" s="339"/>
      <c r="G92" s="339"/>
      <c r="H92" s="339"/>
      <c r="I92" s="339"/>
      <c r="J92" s="339"/>
      <c r="K92" s="339"/>
      <c r="L92" s="340"/>
      <c r="M92" s="84"/>
    </row>
    <row r="93" spans="1:13" ht="15" customHeight="1" x14ac:dyDescent="0.25">
      <c r="A93" s="308" t="s">
        <v>6</v>
      </c>
      <c r="B93" s="309"/>
      <c r="C93" s="309"/>
      <c r="D93" s="309"/>
      <c r="E93" s="309"/>
      <c r="F93" s="309"/>
      <c r="G93" s="309"/>
      <c r="H93" s="310"/>
      <c r="I93" s="355" t="s">
        <v>8</v>
      </c>
      <c r="J93" s="355"/>
      <c r="K93" s="196" t="s">
        <v>291</v>
      </c>
      <c r="L93" s="175" t="s">
        <v>290</v>
      </c>
      <c r="M93" s="84"/>
    </row>
    <row r="94" spans="1:13" x14ac:dyDescent="0.25">
      <c r="A94" s="378" t="s">
        <v>21</v>
      </c>
      <c r="B94" s="379"/>
      <c r="C94" s="379"/>
      <c r="D94" s="379"/>
      <c r="E94" s="379"/>
      <c r="F94" s="379"/>
      <c r="G94" s="379"/>
      <c r="H94" s="380"/>
      <c r="I94" s="362">
        <v>25396.38</v>
      </c>
      <c r="J94" s="363"/>
      <c r="K94" s="270">
        <f>I94/7.5345</f>
        <v>3370.6788771650408</v>
      </c>
      <c r="L94" s="269">
        <f>I94*M94/1000</f>
        <v>0</v>
      </c>
      <c r="M94" s="84"/>
    </row>
    <row r="95" spans="1:13" x14ac:dyDescent="0.25">
      <c r="A95" s="289" t="s">
        <v>14</v>
      </c>
      <c r="B95" s="290"/>
      <c r="C95" s="290"/>
      <c r="D95" s="290"/>
      <c r="E95" s="290"/>
      <c r="F95" s="290"/>
      <c r="G95" s="290"/>
      <c r="H95" s="291"/>
      <c r="I95" s="336">
        <v>12000</v>
      </c>
      <c r="J95" s="337"/>
      <c r="K95" s="270">
        <f t="shared" ref="K95:K96" si="11">I95/7.5345</f>
        <v>1592.6737009755125</v>
      </c>
      <c r="L95" s="269">
        <f>I95*M95/1000</f>
        <v>0</v>
      </c>
      <c r="M95" s="84"/>
    </row>
    <row r="96" spans="1:13" x14ac:dyDescent="0.25">
      <c r="A96" s="377" t="s">
        <v>45</v>
      </c>
      <c r="B96" s="372"/>
      <c r="C96" s="372"/>
      <c r="D96" s="372"/>
      <c r="E96" s="372"/>
      <c r="F96" s="372"/>
      <c r="G96" s="372"/>
      <c r="H96" s="373"/>
      <c r="I96" s="336">
        <v>12000</v>
      </c>
      <c r="J96" s="337"/>
      <c r="K96" s="270">
        <f t="shared" si="11"/>
        <v>1592.6737009755125</v>
      </c>
      <c r="L96" s="269">
        <f>I96*M96/1000</f>
        <v>0</v>
      </c>
      <c r="M96" s="84"/>
    </row>
    <row r="97" spans="1:13" ht="15.75" thickBot="1" x14ac:dyDescent="0.3">
      <c r="A97" s="369" t="s">
        <v>3</v>
      </c>
      <c r="B97" s="370"/>
      <c r="C97" s="370"/>
      <c r="D97" s="370"/>
      <c r="E97" s="370"/>
      <c r="F97" s="370"/>
      <c r="G97" s="370"/>
      <c r="H97" s="370"/>
      <c r="I97" s="370"/>
      <c r="J97" s="370"/>
      <c r="K97" s="199"/>
      <c r="L97" s="258">
        <f>SUM(L94:L96)</f>
        <v>0</v>
      </c>
      <c r="M97" s="84"/>
    </row>
    <row r="98" spans="1:13" ht="16.5" thickTop="1" thickBot="1" x14ac:dyDescent="0.3">
      <c r="A98" s="353" t="s">
        <v>80</v>
      </c>
      <c r="B98" s="354"/>
      <c r="C98" s="354"/>
      <c r="D98" s="354"/>
      <c r="E98" s="354"/>
      <c r="F98" s="354"/>
      <c r="G98" s="354"/>
      <c r="H98" s="354"/>
      <c r="I98" s="354"/>
      <c r="J98" s="354"/>
      <c r="K98" s="202"/>
      <c r="L98" s="273">
        <f>L91+L97</f>
        <v>0</v>
      </c>
      <c r="M98" s="84"/>
    </row>
    <row r="99" spans="1:13" ht="12" customHeight="1" thickTop="1" thickBot="1" x14ac:dyDescent="0.3">
      <c r="A99" s="43"/>
      <c r="B99" s="7"/>
      <c r="C99" s="7"/>
      <c r="D99" s="7"/>
      <c r="E99" s="7"/>
      <c r="F99" s="7"/>
      <c r="G99" s="7"/>
      <c r="H99" s="7"/>
      <c r="I99" s="7"/>
      <c r="J99" s="7"/>
      <c r="K99" s="177"/>
      <c r="L99" s="176"/>
      <c r="M99" s="84"/>
    </row>
    <row r="100" spans="1:13" ht="17.25" customHeight="1" thickTop="1" x14ac:dyDescent="0.25">
      <c r="A100" s="329" t="s">
        <v>154</v>
      </c>
      <c r="B100" s="330"/>
      <c r="C100" s="330"/>
      <c r="D100" s="330"/>
      <c r="E100" s="330"/>
      <c r="F100" s="330"/>
      <c r="G100" s="330"/>
      <c r="H100" s="330"/>
      <c r="I100" s="330"/>
      <c r="J100" s="330"/>
      <c r="K100" s="330"/>
      <c r="L100" s="331"/>
      <c r="M100" s="84"/>
    </row>
    <row r="101" spans="1:13" ht="15" customHeight="1" x14ac:dyDescent="0.25">
      <c r="A101" s="308" t="s">
        <v>6</v>
      </c>
      <c r="B101" s="309"/>
      <c r="C101" s="309"/>
      <c r="D101" s="309"/>
      <c r="E101" s="309"/>
      <c r="F101" s="309"/>
      <c r="G101" s="309"/>
      <c r="H101" s="310"/>
      <c r="I101" s="355" t="s">
        <v>8</v>
      </c>
      <c r="J101" s="355"/>
      <c r="K101" s="196" t="s">
        <v>291</v>
      </c>
      <c r="L101" s="175" t="s">
        <v>290</v>
      </c>
      <c r="M101" s="84"/>
    </row>
    <row r="102" spans="1:13" x14ac:dyDescent="0.25">
      <c r="A102" s="381" t="s">
        <v>21</v>
      </c>
      <c r="B102" s="382"/>
      <c r="C102" s="382"/>
      <c r="D102" s="382"/>
      <c r="E102" s="382"/>
      <c r="F102" s="382"/>
      <c r="G102" s="382"/>
      <c r="H102" s="383"/>
      <c r="I102" s="352">
        <v>1265863</v>
      </c>
      <c r="J102" s="352"/>
      <c r="K102" s="268">
        <f>I102/7.5345</f>
        <v>168008.89242816376</v>
      </c>
      <c r="L102" s="269">
        <f>I102*M102/1000</f>
        <v>0</v>
      </c>
      <c r="M102" s="84"/>
    </row>
    <row r="103" spans="1:13" x14ac:dyDescent="0.25">
      <c r="A103" s="377" t="s">
        <v>14</v>
      </c>
      <c r="B103" s="372"/>
      <c r="C103" s="372"/>
      <c r="D103" s="372"/>
      <c r="E103" s="372"/>
      <c r="F103" s="372"/>
      <c r="G103" s="372"/>
      <c r="H103" s="373"/>
      <c r="I103" s="292">
        <v>30000</v>
      </c>
      <c r="J103" s="292"/>
      <c r="K103" s="268">
        <f t="shared" ref="K103:K105" si="12">I103/7.5345</f>
        <v>3981.6842524387812</v>
      </c>
      <c r="L103" s="269">
        <f>I103*M103/1000</f>
        <v>0</v>
      </c>
      <c r="M103" s="84"/>
    </row>
    <row r="104" spans="1:13" x14ac:dyDescent="0.25">
      <c r="A104" s="377" t="s">
        <v>18</v>
      </c>
      <c r="B104" s="372"/>
      <c r="C104" s="372"/>
      <c r="D104" s="372"/>
      <c r="E104" s="372"/>
      <c r="F104" s="372"/>
      <c r="G104" s="372"/>
      <c r="H104" s="373"/>
      <c r="I104" s="292">
        <v>30000</v>
      </c>
      <c r="J104" s="292"/>
      <c r="K104" s="268">
        <f t="shared" si="12"/>
        <v>3981.6842524387812</v>
      </c>
      <c r="L104" s="269">
        <f>I104*M104/1000</f>
        <v>0</v>
      </c>
      <c r="M104" s="84"/>
    </row>
    <row r="105" spans="1:13" x14ac:dyDescent="0.25">
      <c r="A105" s="371" t="s">
        <v>17</v>
      </c>
      <c r="B105" s="372"/>
      <c r="C105" s="372"/>
      <c r="D105" s="372"/>
      <c r="E105" s="372"/>
      <c r="F105" s="372"/>
      <c r="G105" s="372"/>
      <c r="H105" s="373"/>
      <c r="I105" s="336">
        <v>5000</v>
      </c>
      <c r="J105" s="361"/>
      <c r="K105" s="268">
        <f t="shared" si="12"/>
        <v>663.61404207313024</v>
      </c>
      <c r="L105" s="269">
        <f>I105*M105/1000</f>
        <v>0</v>
      </c>
      <c r="M105" s="84"/>
    </row>
    <row r="106" spans="1:13" ht="15.75" thickBot="1" x14ac:dyDescent="0.3">
      <c r="A106" s="384" t="s">
        <v>3</v>
      </c>
      <c r="B106" s="385"/>
      <c r="C106" s="385"/>
      <c r="D106" s="385"/>
      <c r="E106" s="385"/>
      <c r="F106" s="385"/>
      <c r="G106" s="385"/>
      <c r="H106" s="385"/>
      <c r="I106" s="385"/>
      <c r="J106" s="386"/>
      <c r="K106" s="198"/>
      <c r="L106" s="257">
        <f>SUM(L102:L105)</f>
        <v>0</v>
      </c>
      <c r="M106" s="84"/>
    </row>
    <row r="107" spans="1:13" ht="17.100000000000001" customHeight="1" thickTop="1" x14ac:dyDescent="0.25">
      <c r="A107" s="338" t="s">
        <v>288</v>
      </c>
      <c r="B107" s="339"/>
      <c r="C107" s="339"/>
      <c r="D107" s="339"/>
      <c r="E107" s="339"/>
      <c r="F107" s="339"/>
      <c r="G107" s="339"/>
      <c r="H107" s="339"/>
      <c r="I107" s="339"/>
      <c r="J107" s="339"/>
      <c r="K107" s="339"/>
      <c r="L107" s="340"/>
      <c r="M107" s="84"/>
    </row>
    <row r="108" spans="1:13" ht="15" customHeight="1" x14ac:dyDescent="0.25">
      <c r="A108" s="308" t="s">
        <v>6</v>
      </c>
      <c r="B108" s="309"/>
      <c r="C108" s="309"/>
      <c r="D108" s="309"/>
      <c r="E108" s="309"/>
      <c r="F108" s="309"/>
      <c r="G108" s="309"/>
      <c r="H108" s="310"/>
      <c r="I108" s="355" t="s">
        <v>8</v>
      </c>
      <c r="J108" s="355"/>
      <c r="K108" s="196" t="s">
        <v>291</v>
      </c>
      <c r="L108" s="175" t="s">
        <v>290</v>
      </c>
      <c r="M108" s="84"/>
    </row>
    <row r="109" spans="1:13" x14ac:dyDescent="0.25">
      <c r="A109" s="378" t="s">
        <v>21</v>
      </c>
      <c r="B109" s="379"/>
      <c r="C109" s="379"/>
      <c r="D109" s="379"/>
      <c r="E109" s="379"/>
      <c r="F109" s="379"/>
      <c r="G109" s="379"/>
      <c r="H109" s="380"/>
      <c r="I109" s="362">
        <v>46883</v>
      </c>
      <c r="J109" s="363"/>
      <c r="K109" s="270">
        <f>I109/7.5345</f>
        <v>6222.4434269029125</v>
      </c>
      <c r="L109" s="269">
        <f>I109*M109/1000</f>
        <v>0</v>
      </c>
      <c r="M109" s="84"/>
    </row>
    <row r="110" spans="1:13" x14ac:dyDescent="0.25">
      <c r="A110" s="289" t="s">
        <v>14</v>
      </c>
      <c r="B110" s="290"/>
      <c r="C110" s="290"/>
      <c r="D110" s="290"/>
      <c r="E110" s="290"/>
      <c r="F110" s="290"/>
      <c r="G110" s="290"/>
      <c r="H110" s="291"/>
      <c r="I110" s="336">
        <v>5000</v>
      </c>
      <c r="J110" s="337"/>
      <c r="K110" s="270">
        <f t="shared" ref="K110:K111" si="13">I110/7.5345</f>
        <v>663.61404207313024</v>
      </c>
      <c r="L110" s="269">
        <f>I110*M110/1000</f>
        <v>0</v>
      </c>
      <c r="M110" s="84"/>
    </row>
    <row r="111" spans="1:13" x14ac:dyDescent="0.25">
      <c r="A111" s="377" t="s">
        <v>18</v>
      </c>
      <c r="B111" s="372"/>
      <c r="C111" s="372"/>
      <c r="D111" s="372"/>
      <c r="E111" s="372"/>
      <c r="F111" s="372"/>
      <c r="G111" s="372"/>
      <c r="H111" s="373"/>
      <c r="I111" s="336">
        <v>5000</v>
      </c>
      <c r="J111" s="337"/>
      <c r="K111" s="270">
        <f t="shared" si="13"/>
        <v>663.61404207313024</v>
      </c>
      <c r="L111" s="269">
        <f>I111*M111/1000</f>
        <v>0</v>
      </c>
      <c r="M111" s="84"/>
    </row>
    <row r="112" spans="1:13" ht="15.75" thickBot="1" x14ac:dyDescent="0.3">
      <c r="A112" s="369" t="s">
        <v>3</v>
      </c>
      <c r="B112" s="370"/>
      <c r="C112" s="370"/>
      <c r="D112" s="370"/>
      <c r="E112" s="370"/>
      <c r="F112" s="370"/>
      <c r="G112" s="370"/>
      <c r="H112" s="370"/>
      <c r="I112" s="370"/>
      <c r="J112" s="370"/>
      <c r="K112" s="199"/>
      <c r="L112" s="258">
        <f>SUM(L109:L111)</f>
        <v>0</v>
      </c>
      <c r="M112" s="84"/>
    </row>
    <row r="113" spans="1:13" ht="16.5" thickTop="1" thickBot="1" x14ac:dyDescent="0.3">
      <c r="A113" s="353" t="s">
        <v>81</v>
      </c>
      <c r="B113" s="354"/>
      <c r="C113" s="354"/>
      <c r="D113" s="354"/>
      <c r="E113" s="354"/>
      <c r="F113" s="354"/>
      <c r="G113" s="354"/>
      <c r="H113" s="354"/>
      <c r="I113" s="354"/>
      <c r="J113" s="354"/>
      <c r="K113" s="202"/>
      <c r="L113" s="273">
        <f>L106+L112</f>
        <v>0</v>
      </c>
      <c r="M113" s="84"/>
    </row>
    <row r="114" spans="1:13" ht="10.5" customHeight="1" thickTop="1" thickBot="1" x14ac:dyDescent="0.3">
      <c r="A114" s="43"/>
      <c r="B114" s="7"/>
      <c r="C114" s="7"/>
      <c r="D114" s="7"/>
      <c r="E114" s="7"/>
      <c r="F114" s="7"/>
      <c r="G114" s="7"/>
      <c r="H114" s="7"/>
      <c r="I114" s="7"/>
      <c r="J114" s="7"/>
      <c r="K114" s="177"/>
      <c r="L114" s="176"/>
      <c r="M114" s="84"/>
    </row>
    <row r="115" spans="1:13" ht="17.25" customHeight="1" thickTop="1" x14ac:dyDescent="0.25">
      <c r="A115" s="329" t="s">
        <v>155</v>
      </c>
      <c r="B115" s="330"/>
      <c r="C115" s="330"/>
      <c r="D115" s="330"/>
      <c r="E115" s="330"/>
      <c r="F115" s="330"/>
      <c r="G115" s="330"/>
      <c r="H115" s="330"/>
      <c r="I115" s="330"/>
      <c r="J115" s="330"/>
      <c r="K115" s="330"/>
      <c r="L115" s="331"/>
      <c r="M115" s="84"/>
    </row>
    <row r="116" spans="1:13" ht="15" customHeight="1" x14ac:dyDescent="0.25">
      <c r="A116" s="308" t="s">
        <v>6</v>
      </c>
      <c r="B116" s="309"/>
      <c r="C116" s="309"/>
      <c r="D116" s="309"/>
      <c r="E116" s="309"/>
      <c r="F116" s="309"/>
      <c r="G116" s="309"/>
      <c r="H116" s="310"/>
      <c r="I116" s="355" t="s">
        <v>8</v>
      </c>
      <c r="J116" s="355"/>
      <c r="K116" s="196" t="s">
        <v>291</v>
      </c>
      <c r="L116" s="175" t="s">
        <v>290</v>
      </c>
      <c r="M116" s="84"/>
    </row>
    <row r="117" spans="1:13" x14ac:dyDescent="0.25">
      <c r="A117" s="381" t="s">
        <v>21</v>
      </c>
      <c r="B117" s="382"/>
      <c r="C117" s="382"/>
      <c r="D117" s="382"/>
      <c r="E117" s="382"/>
      <c r="F117" s="382"/>
      <c r="G117" s="382"/>
      <c r="H117" s="383"/>
      <c r="I117" s="352">
        <v>5331249</v>
      </c>
      <c r="J117" s="352"/>
      <c r="K117" s="268">
        <f>I117/7.5345</f>
        <v>707578.33963766671</v>
      </c>
      <c r="L117" s="269">
        <f>I117*M117/1000</f>
        <v>0</v>
      </c>
      <c r="M117" s="84"/>
    </row>
    <row r="118" spans="1:13" x14ac:dyDescent="0.25">
      <c r="A118" s="377" t="s">
        <v>14</v>
      </c>
      <c r="B118" s="372"/>
      <c r="C118" s="372"/>
      <c r="D118" s="372"/>
      <c r="E118" s="372"/>
      <c r="F118" s="372"/>
      <c r="G118" s="372"/>
      <c r="H118" s="373"/>
      <c r="I118" s="292">
        <v>40000</v>
      </c>
      <c r="J118" s="292"/>
      <c r="K118" s="268">
        <f t="shared" ref="K118:K120" si="14">I118/7.5345</f>
        <v>5308.9123365850419</v>
      </c>
      <c r="L118" s="269">
        <f>I118*M118/1000</f>
        <v>0</v>
      </c>
      <c r="M118" s="84"/>
    </row>
    <row r="119" spans="1:13" x14ac:dyDescent="0.25">
      <c r="A119" s="377" t="s">
        <v>18</v>
      </c>
      <c r="B119" s="372"/>
      <c r="C119" s="372"/>
      <c r="D119" s="372"/>
      <c r="E119" s="372"/>
      <c r="F119" s="372"/>
      <c r="G119" s="372"/>
      <c r="H119" s="373"/>
      <c r="I119" s="292">
        <v>40000</v>
      </c>
      <c r="J119" s="292"/>
      <c r="K119" s="268">
        <f t="shared" si="14"/>
        <v>5308.9123365850419</v>
      </c>
      <c r="L119" s="269">
        <f>I119*M119/1000</f>
        <v>0</v>
      </c>
      <c r="M119" s="84"/>
    </row>
    <row r="120" spans="1:13" ht="15" customHeight="1" x14ac:dyDescent="0.25">
      <c r="A120" s="371" t="s">
        <v>17</v>
      </c>
      <c r="B120" s="372"/>
      <c r="C120" s="372"/>
      <c r="D120" s="372"/>
      <c r="E120" s="372"/>
      <c r="F120" s="372"/>
      <c r="G120" s="372"/>
      <c r="H120" s="373"/>
      <c r="I120" s="336">
        <v>5000</v>
      </c>
      <c r="J120" s="361"/>
      <c r="K120" s="268">
        <f t="shared" si="14"/>
        <v>663.61404207313024</v>
      </c>
      <c r="L120" s="269">
        <f>I120*M120/1000</f>
        <v>0</v>
      </c>
      <c r="M120" s="84"/>
    </row>
    <row r="121" spans="1:13" ht="15.75" customHeight="1" thickBot="1" x14ac:dyDescent="0.3">
      <c r="A121" s="384" t="s">
        <v>3</v>
      </c>
      <c r="B121" s="385"/>
      <c r="C121" s="385"/>
      <c r="D121" s="385"/>
      <c r="E121" s="385"/>
      <c r="F121" s="385"/>
      <c r="G121" s="385"/>
      <c r="H121" s="385"/>
      <c r="I121" s="385"/>
      <c r="J121" s="386"/>
      <c r="K121" s="198"/>
      <c r="L121" s="257">
        <f>SUM(L117:L120)</f>
        <v>0</v>
      </c>
      <c r="M121" s="84"/>
    </row>
    <row r="122" spans="1:13" ht="17.100000000000001" customHeight="1" thickTop="1" x14ac:dyDescent="0.25">
      <c r="A122" s="338" t="s">
        <v>289</v>
      </c>
      <c r="B122" s="339"/>
      <c r="C122" s="339"/>
      <c r="D122" s="339"/>
      <c r="E122" s="339"/>
      <c r="F122" s="339"/>
      <c r="G122" s="339"/>
      <c r="H122" s="339"/>
      <c r="I122" s="339"/>
      <c r="J122" s="339"/>
      <c r="K122" s="339"/>
      <c r="L122" s="340"/>
      <c r="M122" s="84"/>
    </row>
    <row r="123" spans="1:13" ht="15" customHeight="1" x14ac:dyDescent="0.25">
      <c r="A123" s="308" t="s">
        <v>6</v>
      </c>
      <c r="B123" s="309"/>
      <c r="C123" s="309"/>
      <c r="D123" s="309"/>
      <c r="E123" s="309"/>
      <c r="F123" s="309"/>
      <c r="G123" s="309"/>
      <c r="H123" s="310"/>
      <c r="I123" s="355" t="s">
        <v>8</v>
      </c>
      <c r="J123" s="355"/>
      <c r="K123" s="196" t="s">
        <v>291</v>
      </c>
      <c r="L123" s="175" t="s">
        <v>290</v>
      </c>
      <c r="M123" s="84"/>
    </row>
    <row r="124" spans="1:13" x14ac:dyDescent="0.25">
      <c r="A124" s="378" t="s">
        <v>21</v>
      </c>
      <c r="B124" s="379"/>
      <c r="C124" s="379"/>
      <c r="D124" s="379"/>
      <c r="E124" s="379"/>
      <c r="F124" s="379"/>
      <c r="G124" s="379"/>
      <c r="H124" s="380"/>
      <c r="I124" s="362">
        <v>206819</v>
      </c>
      <c r="J124" s="363"/>
      <c r="K124" s="270">
        <f>I124/7.5345</f>
        <v>27449.598513504545</v>
      </c>
      <c r="L124" s="269">
        <f>I124*M124/1000</f>
        <v>0</v>
      </c>
      <c r="M124" s="84"/>
    </row>
    <row r="125" spans="1:13" x14ac:dyDescent="0.25">
      <c r="A125" s="289" t="s">
        <v>14</v>
      </c>
      <c r="B125" s="290"/>
      <c r="C125" s="290"/>
      <c r="D125" s="290"/>
      <c r="E125" s="290"/>
      <c r="F125" s="290"/>
      <c r="G125" s="290"/>
      <c r="H125" s="291"/>
      <c r="I125" s="336">
        <v>25000</v>
      </c>
      <c r="J125" s="337"/>
      <c r="K125" s="270">
        <f t="shared" ref="K125:K127" si="15">I125/7.5345</f>
        <v>3318.0702103656513</v>
      </c>
      <c r="L125" s="269">
        <f>I125*M125/1000</f>
        <v>0</v>
      </c>
      <c r="M125" s="84"/>
    </row>
    <row r="126" spans="1:13" x14ac:dyDescent="0.25">
      <c r="A126" s="377" t="s">
        <v>18</v>
      </c>
      <c r="B126" s="372"/>
      <c r="C126" s="372"/>
      <c r="D126" s="372"/>
      <c r="E126" s="372"/>
      <c r="F126" s="372"/>
      <c r="G126" s="372"/>
      <c r="H126" s="373"/>
      <c r="I126" s="336">
        <v>25000</v>
      </c>
      <c r="J126" s="337"/>
      <c r="K126" s="270">
        <f t="shared" si="15"/>
        <v>3318.0702103656513</v>
      </c>
      <c r="L126" s="269">
        <f>I126*M126/1000</f>
        <v>0</v>
      </c>
      <c r="M126" s="84"/>
    </row>
    <row r="127" spans="1:13" ht="15" customHeight="1" x14ac:dyDescent="0.25">
      <c r="A127" s="389" t="s">
        <v>15</v>
      </c>
      <c r="B127" s="390"/>
      <c r="C127" s="390"/>
      <c r="D127" s="390"/>
      <c r="E127" s="390"/>
      <c r="F127" s="390"/>
      <c r="G127" s="390"/>
      <c r="H127" s="391"/>
      <c r="I127" s="367">
        <v>10000</v>
      </c>
      <c r="J127" s="368"/>
      <c r="K127" s="270">
        <f t="shared" si="15"/>
        <v>1327.2280841462605</v>
      </c>
      <c r="L127" s="269">
        <f>I127*M127/1000</f>
        <v>0</v>
      </c>
      <c r="M127" s="84"/>
    </row>
    <row r="128" spans="1:13" ht="15.75" customHeight="1" thickBot="1" x14ac:dyDescent="0.3">
      <c r="A128" s="369" t="s">
        <v>3</v>
      </c>
      <c r="B128" s="370"/>
      <c r="C128" s="370"/>
      <c r="D128" s="370"/>
      <c r="E128" s="370"/>
      <c r="F128" s="370"/>
      <c r="G128" s="370"/>
      <c r="H128" s="370"/>
      <c r="I128" s="370"/>
      <c r="J128" s="370"/>
      <c r="K128" s="199"/>
      <c r="L128" s="258">
        <f>SUM(L124:L127)</f>
        <v>0</v>
      </c>
      <c r="M128" s="84"/>
    </row>
    <row r="129" spans="1:12" ht="16.5" thickTop="1" thickBot="1" x14ac:dyDescent="0.3">
      <c r="A129" s="353" t="s">
        <v>82</v>
      </c>
      <c r="B129" s="354"/>
      <c r="C129" s="354"/>
      <c r="D129" s="354"/>
      <c r="E129" s="354"/>
      <c r="F129" s="354"/>
      <c r="G129" s="354"/>
      <c r="H129" s="354"/>
      <c r="I129" s="354"/>
      <c r="J129" s="354"/>
      <c r="K129" s="202"/>
      <c r="L129" s="273">
        <f>L121+L128</f>
        <v>0</v>
      </c>
    </row>
    <row r="130" spans="1:12" ht="12.75" customHeight="1" thickTop="1" thickBot="1" x14ac:dyDescent="0.3">
      <c r="A130" s="145"/>
      <c r="B130" s="146"/>
      <c r="C130" s="146"/>
      <c r="D130" s="146"/>
      <c r="E130" s="146"/>
      <c r="F130" s="146"/>
      <c r="G130" s="146"/>
      <c r="H130" s="146"/>
      <c r="I130" s="146"/>
      <c r="J130" s="146"/>
      <c r="K130" s="211"/>
      <c r="L130" s="212"/>
    </row>
    <row r="131" spans="1:12" ht="18" customHeight="1" thickTop="1" x14ac:dyDescent="0.25">
      <c r="A131" s="329" t="s">
        <v>315</v>
      </c>
      <c r="B131" s="330"/>
      <c r="C131" s="330"/>
      <c r="D131" s="330"/>
      <c r="E131" s="330"/>
      <c r="F131" s="330"/>
      <c r="G131" s="330"/>
      <c r="H131" s="330"/>
      <c r="I131" s="330"/>
      <c r="J131" s="330"/>
      <c r="K131" s="330"/>
      <c r="L131" s="331"/>
    </row>
    <row r="132" spans="1:12" ht="16.5" customHeight="1" x14ac:dyDescent="0.25">
      <c r="A132" s="308" t="s">
        <v>6</v>
      </c>
      <c r="B132" s="309"/>
      <c r="C132" s="309"/>
      <c r="D132" s="309"/>
      <c r="E132" s="309"/>
      <c r="F132" s="309"/>
      <c r="G132" s="309"/>
      <c r="H132" s="310"/>
      <c r="I132" s="355" t="s">
        <v>8</v>
      </c>
      <c r="J132" s="355"/>
      <c r="K132" s="196" t="s">
        <v>291</v>
      </c>
      <c r="L132" s="175" t="s">
        <v>290</v>
      </c>
    </row>
    <row r="133" spans="1:12" x14ac:dyDescent="0.25">
      <c r="A133" s="381" t="s">
        <v>21</v>
      </c>
      <c r="B133" s="382"/>
      <c r="C133" s="382"/>
      <c r="D133" s="382"/>
      <c r="E133" s="382"/>
      <c r="F133" s="382"/>
      <c r="G133" s="382"/>
      <c r="H133" s="383"/>
      <c r="I133" s="352">
        <v>5599699.7800000003</v>
      </c>
      <c r="J133" s="352"/>
      <c r="K133" s="268">
        <f>I133/7.5345</f>
        <v>743207.88108036364</v>
      </c>
      <c r="L133" s="269">
        <f>I133*M133/1000</f>
        <v>0</v>
      </c>
    </row>
    <row r="134" spans="1:12" x14ac:dyDescent="0.25">
      <c r="A134" s="377" t="s">
        <v>14</v>
      </c>
      <c r="B134" s="372"/>
      <c r="C134" s="372"/>
      <c r="D134" s="372"/>
      <c r="E134" s="372"/>
      <c r="F134" s="372"/>
      <c r="G134" s="372"/>
      <c r="H134" s="373"/>
      <c r="I134" s="292">
        <v>150000</v>
      </c>
      <c r="J134" s="292"/>
      <c r="K134" s="268">
        <f t="shared" ref="K134:K136" si="16">I134/7.5345</f>
        <v>19908.421262193908</v>
      </c>
      <c r="L134" s="269">
        <f>I134*M134/1000</f>
        <v>0</v>
      </c>
    </row>
    <row r="135" spans="1:12" x14ac:dyDescent="0.25">
      <c r="A135" s="377" t="s">
        <v>18</v>
      </c>
      <c r="B135" s="372"/>
      <c r="C135" s="372"/>
      <c r="D135" s="372"/>
      <c r="E135" s="372"/>
      <c r="F135" s="372"/>
      <c r="G135" s="372"/>
      <c r="H135" s="373"/>
      <c r="I135" s="292">
        <v>150000</v>
      </c>
      <c r="J135" s="292"/>
      <c r="K135" s="268">
        <f t="shared" si="16"/>
        <v>19908.421262193908</v>
      </c>
      <c r="L135" s="269">
        <f>I135*M135/1000</f>
        <v>0</v>
      </c>
    </row>
    <row r="136" spans="1:12" ht="15" customHeight="1" x14ac:dyDescent="0.25">
      <c r="A136" s="371" t="s">
        <v>17</v>
      </c>
      <c r="B136" s="372"/>
      <c r="C136" s="372"/>
      <c r="D136" s="372"/>
      <c r="E136" s="372"/>
      <c r="F136" s="372"/>
      <c r="G136" s="372"/>
      <c r="H136" s="373"/>
      <c r="I136" s="336">
        <v>10000</v>
      </c>
      <c r="J136" s="361"/>
      <c r="K136" s="268">
        <f t="shared" si="16"/>
        <v>1327.2280841462605</v>
      </c>
      <c r="L136" s="269">
        <f>I136*M136/1000</f>
        <v>0</v>
      </c>
    </row>
    <row r="137" spans="1:12" ht="15.75" customHeight="1" thickBot="1" x14ac:dyDescent="0.3">
      <c r="A137" s="384" t="s">
        <v>3</v>
      </c>
      <c r="B137" s="385"/>
      <c r="C137" s="385"/>
      <c r="D137" s="385"/>
      <c r="E137" s="385"/>
      <c r="F137" s="385"/>
      <c r="G137" s="385"/>
      <c r="H137" s="385"/>
      <c r="I137" s="385"/>
      <c r="J137" s="386"/>
      <c r="K137" s="198"/>
      <c r="L137" s="257">
        <f>SUM(L133:L136)</f>
        <v>0</v>
      </c>
    </row>
    <row r="138" spans="1:12" ht="17.100000000000001" customHeight="1" thickTop="1" x14ac:dyDescent="0.25">
      <c r="A138" s="338" t="s">
        <v>295</v>
      </c>
      <c r="B138" s="339"/>
      <c r="C138" s="339"/>
      <c r="D138" s="339"/>
      <c r="E138" s="339"/>
      <c r="F138" s="339"/>
      <c r="G138" s="339"/>
      <c r="H138" s="339"/>
      <c r="I138" s="339"/>
      <c r="J138" s="339"/>
      <c r="K138" s="339"/>
      <c r="L138" s="340"/>
    </row>
    <row r="139" spans="1:12" ht="16.5" customHeight="1" x14ac:dyDescent="0.25">
      <c r="A139" s="308" t="s">
        <v>6</v>
      </c>
      <c r="B139" s="309"/>
      <c r="C139" s="309"/>
      <c r="D139" s="309"/>
      <c r="E139" s="309"/>
      <c r="F139" s="309"/>
      <c r="G139" s="309"/>
      <c r="H139" s="310"/>
      <c r="I139" s="355" t="s">
        <v>8</v>
      </c>
      <c r="J139" s="355"/>
      <c r="K139" s="196" t="s">
        <v>291</v>
      </c>
      <c r="L139" s="175" t="s">
        <v>290</v>
      </c>
    </row>
    <row r="140" spans="1:12" x14ac:dyDescent="0.25">
      <c r="A140" s="313" t="s">
        <v>21</v>
      </c>
      <c r="B140" s="314"/>
      <c r="C140" s="314"/>
      <c r="D140" s="314"/>
      <c r="E140" s="314"/>
      <c r="F140" s="314"/>
      <c r="G140" s="314"/>
      <c r="H140" s="315"/>
      <c r="I140" s="362">
        <v>545581.9</v>
      </c>
      <c r="J140" s="363"/>
      <c r="K140" s="270">
        <f>I140/7.5345</f>
        <v>72411.161988187669</v>
      </c>
      <c r="L140" s="269">
        <f>I140*M140/1000</f>
        <v>0</v>
      </c>
    </row>
    <row r="141" spans="1:12" x14ac:dyDescent="0.25">
      <c r="A141" s="289" t="s">
        <v>14</v>
      </c>
      <c r="B141" s="290"/>
      <c r="C141" s="290"/>
      <c r="D141" s="290"/>
      <c r="E141" s="290"/>
      <c r="F141" s="290"/>
      <c r="G141" s="290"/>
      <c r="H141" s="291"/>
      <c r="I141" s="336">
        <v>35000</v>
      </c>
      <c r="J141" s="337"/>
      <c r="K141" s="270">
        <f t="shared" ref="K141:K143" si="17">I141/7.5345</f>
        <v>4645.298294511912</v>
      </c>
      <c r="L141" s="269">
        <f>I141*M141/1000</f>
        <v>0</v>
      </c>
    </row>
    <row r="142" spans="1:12" x14ac:dyDescent="0.25">
      <c r="A142" s="289" t="s">
        <v>18</v>
      </c>
      <c r="B142" s="290"/>
      <c r="C142" s="290"/>
      <c r="D142" s="290"/>
      <c r="E142" s="290"/>
      <c r="F142" s="290"/>
      <c r="G142" s="290"/>
      <c r="H142" s="291"/>
      <c r="I142" s="336">
        <v>35000</v>
      </c>
      <c r="J142" s="337"/>
      <c r="K142" s="270">
        <f t="shared" si="17"/>
        <v>4645.298294511912</v>
      </c>
      <c r="L142" s="269">
        <f>I142*M142/1000</f>
        <v>0</v>
      </c>
    </row>
    <row r="143" spans="1:12" ht="15" customHeight="1" x14ac:dyDescent="0.25">
      <c r="A143" s="364" t="s">
        <v>15</v>
      </c>
      <c r="B143" s="365"/>
      <c r="C143" s="365"/>
      <c r="D143" s="365"/>
      <c r="E143" s="365"/>
      <c r="F143" s="365"/>
      <c r="G143" s="365"/>
      <c r="H143" s="366"/>
      <c r="I143" s="367">
        <v>50000</v>
      </c>
      <c r="J143" s="368"/>
      <c r="K143" s="270">
        <f t="shared" si="17"/>
        <v>6636.1404207313026</v>
      </c>
      <c r="L143" s="269">
        <f>I143*M143/1000</f>
        <v>0</v>
      </c>
    </row>
    <row r="144" spans="1:12" ht="15.75" customHeight="1" thickBot="1" x14ac:dyDescent="0.3">
      <c r="A144" s="369" t="s">
        <v>3</v>
      </c>
      <c r="B144" s="370"/>
      <c r="C144" s="370"/>
      <c r="D144" s="370"/>
      <c r="E144" s="370"/>
      <c r="F144" s="370"/>
      <c r="G144" s="370"/>
      <c r="H144" s="370"/>
      <c r="I144" s="370"/>
      <c r="J144" s="370"/>
      <c r="K144" s="199"/>
      <c r="L144" s="258">
        <f>SUM(L140:L143)</f>
        <v>0</v>
      </c>
    </row>
    <row r="145" spans="1:15" ht="16.5" customHeight="1" thickTop="1" thickBot="1" x14ac:dyDescent="0.3">
      <c r="A145" s="353" t="s">
        <v>85</v>
      </c>
      <c r="B145" s="354"/>
      <c r="C145" s="354"/>
      <c r="D145" s="354"/>
      <c r="E145" s="354"/>
      <c r="F145" s="354"/>
      <c r="G145" s="354"/>
      <c r="H145" s="354"/>
      <c r="I145" s="354"/>
      <c r="J145" s="354"/>
      <c r="K145" s="202"/>
      <c r="L145" s="273">
        <f>L137+L144</f>
        <v>0</v>
      </c>
    </row>
    <row r="146" spans="1:15" ht="10.5" customHeight="1" thickTop="1" thickBot="1" x14ac:dyDescent="0.3">
      <c r="A146" s="145"/>
      <c r="B146" s="146"/>
      <c r="C146" s="146"/>
      <c r="D146" s="146"/>
      <c r="E146" s="146"/>
      <c r="F146" s="146"/>
      <c r="G146" s="146"/>
      <c r="H146" s="146"/>
      <c r="I146" s="146"/>
      <c r="J146" s="146"/>
      <c r="K146" s="211"/>
      <c r="L146" s="276"/>
    </row>
    <row r="147" spans="1:15" ht="23.25" customHeight="1" thickTop="1" thickBot="1" x14ac:dyDescent="0.3">
      <c r="A147" s="356" t="s">
        <v>273</v>
      </c>
      <c r="B147" s="357"/>
      <c r="C147" s="357"/>
      <c r="D147" s="357"/>
      <c r="E147" s="357"/>
      <c r="F147" s="357"/>
      <c r="G147" s="357"/>
      <c r="H147" s="357"/>
      <c r="I147" s="357"/>
      <c r="J147" s="358"/>
      <c r="K147" s="206"/>
      <c r="L147" s="267">
        <f>L19+L35+L51+L67+L83+L98+L113+L129+L145</f>
        <v>0</v>
      </c>
      <c r="N147" s="80"/>
      <c r="O147" s="80"/>
    </row>
    <row r="148" spans="1:15" ht="15" customHeight="1" thickTop="1" x14ac:dyDescent="0.25">
      <c r="A148" s="3"/>
      <c r="B148" s="4"/>
      <c r="C148" s="4"/>
      <c r="D148" s="4"/>
      <c r="E148" s="4"/>
      <c r="F148"/>
      <c r="G148"/>
      <c r="H148"/>
      <c r="I148"/>
      <c r="J148"/>
      <c r="K148" s="213"/>
      <c r="L148" s="214"/>
    </row>
  </sheetData>
  <mergeCells count="225">
    <mergeCell ref="I143:J143"/>
    <mergeCell ref="A139:H139"/>
    <mergeCell ref="I139:J139"/>
    <mergeCell ref="A140:H140"/>
    <mergeCell ref="I140:J140"/>
    <mergeCell ref="A141:H141"/>
    <mergeCell ref="I141:J141"/>
    <mergeCell ref="A132:H132"/>
    <mergeCell ref="I132:J132"/>
    <mergeCell ref="A133:H133"/>
    <mergeCell ref="I133:J133"/>
    <mergeCell ref="A134:H134"/>
    <mergeCell ref="I134:J134"/>
    <mergeCell ref="A135:H135"/>
    <mergeCell ref="A27:J27"/>
    <mergeCell ref="A28:L28"/>
    <mergeCell ref="A24:H24"/>
    <mergeCell ref="I24:J24"/>
    <mergeCell ref="A25:H25"/>
    <mergeCell ref="I25:J25"/>
    <mergeCell ref="A31:H31"/>
    <mergeCell ref="I31:J31"/>
    <mergeCell ref="I29:J29"/>
    <mergeCell ref="A11:J11"/>
    <mergeCell ref="A12:L12"/>
    <mergeCell ref="A13:H13"/>
    <mergeCell ref="I13:J13"/>
    <mergeCell ref="A23:H23"/>
    <mergeCell ref="I23:J23"/>
    <mergeCell ref="A19:J19"/>
    <mergeCell ref="A18:J18"/>
    <mergeCell ref="A26:H26"/>
    <mergeCell ref="I26:J26"/>
    <mergeCell ref="A16:H16"/>
    <mergeCell ref="I16:J16"/>
    <mergeCell ref="A17:H17"/>
    <mergeCell ref="I17:J17"/>
    <mergeCell ref="A21:L21"/>
    <mergeCell ref="I14:J14"/>
    <mergeCell ref="A15:H15"/>
    <mergeCell ref="I15:J15"/>
    <mergeCell ref="A22:H22"/>
    <mergeCell ref="I22:J22"/>
    <mergeCell ref="A14:H14"/>
    <mergeCell ref="A2:L2"/>
    <mergeCell ref="A3:C3"/>
    <mergeCell ref="D3:L3"/>
    <mergeCell ref="A5:L5"/>
    <mergeCell ref="A6:H6"/>
    <mergeCell ref="I6:J6"/>
    <mergeCell ref="A9:H9"/>
    <mergeCell ref="I9:J9"/>
    <mergeCell ref="A10:H10"/>
    <mergeCell ref="I10:J10"/>
    <mergeCell ref="A7:H7"/>
    <mergeCell ref="I7:J7"/>
    <mergeCell ref="A8:H8"/>
    <mergeCell ref="I8:J8"/>
    <mergeCell ref="I32:J32"/>
    <mergeCell ref="A29:H29"/>
    <mergeCell ref="A33:H33"/>
    <mergeCell ref="I33:J33"/>
    <mergeCell ref="A34:J34"/>
    <mergeCell ref="A39:H39"/>
    <mergeCell ref="I39:J39"/>
    <mergeCell ref="A40:H40"/>
    <mergeCell ref="I40:J40"/>
    <mergeCell ref="A35:J35"/>
    <mergeCell ref="A37:L37"/>
    <mergeCell ref="A38:H38"/>
    <mergeCell ref="I38:J38"/>
    <mergeCell ref="A30:H30"/>
    <mergeCell ref="I30:J30"/>
    <mergeCell ref="A32:H32"/>
    <mergeCell ref="A43:J43"/>
    <mergeCell ref="A44:L44"/>
    <mergeCell ref="A45:H45"/>
    <mergeCell ref="I45:J45"/>
    <mergeCell ref="A41:H41"/>
    <mergeCell ref="I41:J41"/>
    <mergeCell ref="A42:H42"/>
    <mergeCell ref="I42:J42"/>
    <mergeCell ref="A48:H48"/>
    <mergeCell ref="I48:J48"/>
    <mergeCell ref="A49:H49"/>
    <mergeCell ref="I49:J49"/>
    <mergeCell ref="A46:H46"/>
    <mergeCell ref="I46:J46"/>
    <mergeCell ref="A47:H47"/>
    <mergeCell ref="I47:J47"/>
    <mergeCell ref="A51:J51"/>
    <mergeCell ref="A53:L53"/>
    <mergeCell ref="A50:J50"/>
    <mergeCell ref="A56:H56"/>
    <mergeCell ref="I56:J56"/>
    <mergeCell ref="A57:H57"/>
    <mergeCell ref="I57:J57"/>
    <mergeCell ref="A54:H54"/>
    <mergeCell ref="I54:J54"/>
    <mergeCell ref="A55:H55"/>
    <mergeCell ref="I55:J55"/>
    <mergeCell ref="A61:H61"/>
    <mergeCell ref="I61:J61"/>
    <mergeCell ref="A62:H62"/>
    <mergeCell ref="I62:J62"/>
    <mergeCell ref="A58:H58"/>
    <mergeCell ref="I58:J58"/>
    <mergeCell ref="A59:J59"/>
    <mergeCell ref="A60:L60"/>
    <mergeCell ref="A67:J67"/>
    <mergeCell ref="A65:H65"/>
    <mergeCell ref="I65:J65"/>
    <mergeCell ref="A66:J66"/>
    <mergeCell ref="A63:H63"/>
    <mergeCell ref="I63:J63"/>
    <mergeCell ref="A64:H64"/>
    <mergeCell ref="I64:J64"/>
    <mergeCell ref="A71:H71"/>
    <mergeCell ref="I71:J71"/>
    <mergeCell ref="A69:L69"/>
    <mergeCell ref="A74:H74"/>
    <mergeCell ref="I74:J74"/>
    <mergeCell ref="A70:H70"/>
    <mergeCell ref="I70:J70"/>
    <mergeCell ref="A75:J75"/>
    <mergeCell ref="A76:L76"/>
    <mergeCell ref="A72:H72"/>
    <mergeCell ref="I72:J72"/>
    <mergeCell ref="A73:H73"/>
    <mergeCell ref="I73:J73"/>
    <mergeCell ref="A79:H79"/>
    <mergeCell ref="I79:J79"/>
    <mergeCell ref="A80:H80"/>
    <mergeCell ref="I80:J80"/>
    <mergeCell ref="A77:H77"/>
    <mergeCell ref="I77:J77"/>
    <mergeCell ref="A78:H78"/>
    <mergeCell ref="I78:J78"/>
    <mergeCell ref="A81:H81"/>
    <mergeCell ref="I81:J81"/>
    <mergeCell ref="A82:J82"/>
    <mergeCell ref="A87:H87"/>
    <mergeCell ref="I87:J87"/>
    <mergeCell ref="A88:H88"/>
    <mergeCell ref="I88:J88"/>
    <mergeCell ref="A83:J83"/>
    <mergeCell ref="A85:L85"/>
    <mergeCell ref="A86:H86"/>
    <mergeCell ref="I86:J86"/>
    <mergeCell ref="A91:J91"/>
    <mergeCell ref="A92:L92"/>
    <mergeCell ref="A93:H93"/>
    <mergeCell ref="I93:J93"/>
    <mergeCell ref="A89:H89"/>
    <mergeCell ref="I89:J89"/>
    <mergeCell ref="A90:H90"/>
    <mergeCell ref="I90:J90"/>
    <mergeCell ref="A96:H96"/>
    <mergeCell ref="I96:J96"/>
    <mergeCell ref="A94:H94"/>
    <mergeCell ref="I94:J94"/>
    <mergeCell ref="A95:H95"/>
    <mergeCell ref="I95:J95"/>
    <mergeCell ref="A97:J97"/>
    <mergeCell ref="A103:H103"/>
    <mergeCell ref="I103:J103"/>
    <mergeCell ref="A104:H104"/>
    <mergeCell ref="I104:J104"/>
    <mergeCell ref="A101:H101"/>
    <mergeCell ref="I101:J101"/>
    <mergeCell ref="A102:H102"/>
    <mergeCell ref="I102:J102"/>
    <mergeCell ref="A105:H105"/>
    <mergeCell ref="I105:J105"/>
    <mergeCell ref="A106:J106"/>
    <mergeCell ref="A107:L107"/>
    <mergeCell ref="A98:J98"/>
    <mergeCell ref="A100:L100"/>
    <mergeCell ref="A113:J113"/>
    <mergeCell ref="A115:L115"/>
    <mergeCell ref="A116:H116"/>
    <mergeCell ref="A108:H108"/>
    <mergeCell ref="I108:J108"/>
    <mergeCell ref="A109:H109"/>
    <mergeCell ref="I109:J109"/>
    <mergeCell ref="A112:J112"/>
    <mergeCell ref="A110:H110"/>
    <mergeCell ref="I110:J110"/>
    <mergeCell ref="A111:H111"/>
    <mergeCell ref="I111:J111"/>
    <mergeCell ref="I116:J116"/>
    <mergeCell ref="A117:H117"/>
    <mergeCell ref="I117:J117"/>
    <mergeCell ref="A118:H118"/>
    <mergeCell ref="I118:J118"/>
    <mergeCell ref="A121:J121"/>
    <mergeCell ref="A122:L122"/>
    <mergeCell ref="A120:H120"/>
    <mergeCell ref="I120:J120"/>
    <mergeCell ref="A124:H124"/>
    <mergeCell ref="I124:J124"/>
    <mergeCell ref="A125:H125"/>
    <mergeCell ref="I125:J125"/>
    <mergeCell ref="A119:H119"/>
    <mergeCell ref="I119:J119"/>
    <mergeCell ref="A123:H123"/>
    <mergeCell ref="I123:J123"/>
    <mergeCell ref="A147:J147"/>
    <mergeCell ref="A129:J129"/>
    <mergeCell ref="A128:J128"/>
    <mergeCell ref="A126:H126"/>
    <mergeCell ref="I126:J126"/>
    <mergeCell ref="A127:H127"/>
    <mergeCell ref="I127:J127"/>
    <mergeCell ref="I135:J135"/>
    <mergeCell ref="A145:J145"/>
    <mergeCell ref="A142:H142"/>
    <mergeCell ref="I142:J142"/>
    <mergeCell ref="A144:J144"/>
    <mergeCell ref="A131:L131"/>
    <mergeCell ref="A136:H136"/>
    <mergeCell ref="I136:J136"/>
    <mergeCell ref="A137:J137"/>
    <mergeCell ref="A138:L138"/>
    <mergeCell ref="A143:H143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54"/>
  <sheetViews>
    <sheetView topLeftCell="A112" zoomScaleNormal="100" zoomScaleSheetLayoutView="69" workbookViewId="0">
      <selection activeCell="O116" sqref="O116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8.5703125" style="1" customWidth="1"/>
    <col min="9" max="9" width="10.42578125" style="1" customWidth="1"/>
    <col min="10" max="10" width="10.140625" style="1" customWidth="1"/>
    <col min="11" max="11" width="21.5703125" style="178" customWidth="1"/>
    <col min="12" max="12" width="23" style="178" customWidth="1"/>
    <col min="13" max="13" width="16" style="1" customWidth="1"/>
    <col min="14" max="14" width="13.42578125" style="79" customWidth="1"/>
    <col min="15" max="15" width="15.85546875" style="79" customWidth="1"/>
    <col min="16" max="16" width="14.140625" style="1" customWidth="1"/>
    <col min="17" max="17" width="15.140625" style="7" customWidth="1"/>
    <col min="18" max="18" width="16.42578125" style="1" customWidth="1"/>
    <col min="19" max="16384" width="9.140625" style="1"/>
  </cols>
  <sheetData>
    <row r="1" spans="1:15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177"/>
      <c r="L1" s="177"/>
    </row>
    <row r="2" spans="1:15" ht="20.25" customHeight="1" thickTop="1" thickBot="1" x14ac:dyDescent="0.3">
      <c r="A2" s="321" t="s">
        <v>202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3"/>
    </row>
    <row r="3" spans="1:15" ht="15.75" thickTop="1" x14ac:dyDescent="0.25">
      <c r="A3" s="407" t="s">
        <v>12</v>
      </c>
      <c r="B3" s="408"/>
      <c r="C3" s="409"/>
      <c r="D3" s="416" t="s">
        <v>46</v>
      </c>
      <c r="E3" s="416"/>
      <c r="F3" s="416"/>
      <c r="G3" s="416"/>
      <c r="H3" s="416"/>
      <c r="I3" s="416"/>
      <c r="J3" s="416"/>
      <c r="K3" s="416"/>
      <c r="L3" s="417"/>
    </row>
    <row r="4" spans="1:15" ht="13.5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177"/>
      <c r="L4" s="195"/>
    </row>
    <row r="5" spans="1:15" ht="30" customHeight="1" thickTop="1" x14ac:dyDescent="0.25">
      <c r="A5" s="329" t="s">
        <v>86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1"/>
    </row>
    <row r="6" spans="1:15" ht="15" customHeight="1" x14ac:dyDescent="0.25">
      <c r="A6" s="308" t="s">
        <v>6</v>
      </c>
      <c r="B6" s="309"/>
      <c r="C6" s="309"/>
      <c r="D6" s="309"/>
      <c r="E6" s="309"/>
      <c r="F6" s="309"/>
      <c r="G6" s="309"/>
      <c r="H6" s="310"/>
      <c r="I6" s="355" t="s">
        <v>8</v>
      </c>
      <c r="J6" s="355"/>
      <c r="K6" s="196" t="s">
        <v>291</v>
      </c>
      <c r="L6" s="175" t="s">
        <v>290</v>
      </c>
    </row>
    <row r="7" spans="1:15" x14ac:dyDescent="0.25">
      <c r="A7" s="381" t="s">
        <v>21</v>
      </c>
      <c r="B7" s="382"/>
      <c r="C7" s="382"/>
      <c r="D7" s="382"/>
      <c r="E7" s="382"/>
      <c r="F7" s="382"/>
      <c r="G7" s="382"/>
      <c r="H7" s="383"/>
      <c r="I7" s="352">
        <v>14647322</v>
      </c>
      <c r="J7" s="352"/>
      <c r="K7" s="268">
        <f>I7/7.5345</f>
        <v>1944033.7115933371</v>
      </c>
      <c r="L7" s="269">
        <v>0</v>
      </c>
      <c r="M7" s="84"/>
    </row>
    <row r="8" spans="1:15" x14ac:dyDescent="0.25">
      <c r="A8" s="377" t="s">
        <v>14</v>
      </c>
      <c r="B8" s="372"/>
      <c r="C8" s="372"/>
      <c r="D8" s="372"/>
      <c r="E8" s="372"/>
      <c r="F8" s="372"/>
      <c r="G8" s="372"/>
      <c r="H8" s="373"/>
      <c r="I8" s="292">
        <v>100000</v>
      </c>
      <c r="J8" s="292"/>
      <c r="K8" s="268">
        <f t="shared" ref="K8:K10" si="0">I8/7.5345</f>
        <v>13272.280841462605</v>
      </c>
      <c r="L8" s="269">
        <v>0</v>
      </c>
      <c r="M8" s="84"/>
    </row>
    <row r="9" spans="1:15" x14ac:dyDescent="0.25">
      <c r="A9" s="377" t="s">
        <v>18</v>
      </c>
      <c r="B9" s="372"/>
      <c r="C9" s="372"/>
      <c r="D9" s="372"/>
      <c r="E9" s="372"/>
      <c r="F9" s="372"/>
      <c r="G9" s="372"/>
      <c r="H9" s="373"/>
      <c r="I9" s="292">
        <v>100000</v>
      </c>
      <c r="J9" s="292"/>
      <c r="K9" s="268">
        <f t="shared" si="0"/>
        <v>13272.280841462605</v>
      </c>
      <c r="L9" s="269">
        <v>0</v>
      </c>
      <c r="M9" s="84"/>
    </row>
    <row r="10" spans="1:15" x14ac:dyDescent="0.25">
      <c r="A10" s="371" t="s">
        <v>17</v>
      </c>
      <c r="B10" s="372"/>
      <c r="C10" s="372"/>
      <c r="D10" s="372"/>
      <c r="E10" s="372"/>
      <c r="F10" s="372"/>
      <c r="G10" s="372"/>
      <c r="H10" s="373"/>
      <c r="I10" s="336">
        <v>5000</v>
      </c>
      <c r="J10" s="361"/>
      <c r="K10" s="268">
        <f t="shared" si="0"/>
        <v>663.61404207313024</v>
      </c>
      <c r="L10" s="269">
        <v>0</v>
      </c>
      <c r="M10" s="84"/>
    </row>
    <row r="11" spans="1:15" ht="15.75" thickBot="1" x14ac:dyDescent="0.3">
      <c r="A11" s="384" t="s">
        <v>3</v>
      </c>
      <c r="B11" s="385"/>
      <c r="C11" s="385"/>
      <c r="D11" s="385"/>
      <c r="E11" s="385"/>
      <c r="F11" s="385"/>
      <c r="G11" s="385"/>
      <c r="H11" s="385"/>
      <c r="I11" s="385"/>
      <c r="J11" s="386"/>
      <c r="K11" s="198"/>
      <c r="L11" s="257">
        <f>SUM(L7:L10)</f>
        <v>0</v>
      </c>
      <c r="M11" s="84"/>
      <c r="O11" s="81"/>
    </row>
    <row r="12" spans="1:15" ht="15.75" thickTop="1" x14ac:dyDescent="0.25">
      <c r="A12" s="338" t="s">
        <v>293</v>
      </c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40"/>
      <c r="M12" s="84"/>
    </row>
    <row r="13" spans="1:15" ht="15" customHeight="1" x14ac:dyDescent="0.25">
      <c r="A13" s="308" t="s">
        <v>6</v>
      </c>
      <c r="B13" s="309"/>
      <c r="C13" s="309"/>
      <c r="D13" s="309"/>
      <c r="E13" s="309"/>
      <c r="F13" s="309"/>
      <c r="G13" s="309"/>
      <c r="H13" s="310"/>
      <c r="I13" s="355" t="s">
        <v>8</v>
      </c>
      <c r="J13" s="355"/>
      <c r="K13" s="196" t="s">
        <v>291</v>
      </c>
      <c r="L13" s="175" t="s">
        <v>290</v>
      </c>
      <c r="M13" s="84"/>
    </row>
    <row r="14" spans="1:15" x14ac:dyDescent="0.25">
      <c r="A14" s="378" t="s">
        <v>21</v>
      </c>
      <c r="B14" s="379"/>
      <c r="C14" s="379"/>
      <c r="D14" s="379"/>
      <c r="E14" s="379"/>
      <c r="F14" s="379"/>
      <c r="G14" s="379"/>
      <c r="H14" s="380"/>
      <c r="I14" s="362">
        <v>4336918</v>
      </c>
      <c r="J14" s="363"/>
      <c r="K14" s="270">
        <f>I14/7.5345</f>
        <v>575607.93682394316</v>
      </c>
      <c r="L14" s="269">
        <f>I14*M14/1000</f>
        <v>0</v>
      </c>
      <c r="M14" s="84"/>
    </row>
    <row r="15" spans="1:15" x14ac:dyDescent="0.25">
      <c r="A15" s="289" t="s">
        <v>14</v>
      </c>
      <c r="B15" s="290"/>
      <c r="C15" s="290"/>
      <c r="D15" s="290"/>
      <c r="E15" s="290"/>
      <c r="F15" s="290"/>
      <c r="G15" s="290"/>
      <c r="H15" s="291"/>
      <c r="I15" s="336">
        <v>100000</v>
      </c>
      <c r="J15" s="337"/>
      <c r="K15" s="270">
        <f t="shared" ref="K15:K17" si="1">I15/7.5345</f>
        <v>13272.280841462605</v>
      </c>
      <c r="L15" s="269">
        <f>I15*M15/1000</f>
        <v>0</v>
      </c>
      <c r="M15" s="84"/>
    </row>
    <row r="16" spans="1:15" x14ac:dyDescent="0.25">
      <c r="A16" s="377" t="s">
        <v>18</v>
      </c>
      <c r="B16" s="372"/>
      <c r="C16" s="372"/>
      <c r="D16" s="372"/>
      <c r="E16" s="372"/>
      <c r="F16" s="372"/>
      <c r="G16" s="372"/>
      <c r="H16" s="373"/>
      <c r="I16" s="336">
        <v>100000</v>
      </c>
      <c r="J16" s="337"/>
      <c r="K16" s="270">
        <f t="shared" si="1"/>
        <v>13272.280841462605</v>
      </c>
      <c r="L16" s="269">
        <f>I16*M16/1000</f>
        <v>0</v>
      </c>
      <c r="M16" s="84"/>
    </row>
    <row r="17" spans="1:17" x14ac:dyDescent="0.25">
      <c r="A17" s="389" t="s">
        <v>15</v>
      </c>
      <c r="B17" s="390"/>
      <c r="C17" s="390"/>
      <c r="D17" s="390"/>
      <c r="E17" s="390"/>
      <c r="F17" s="390"/>
      <c r="G17" s="390"/>
      <c r="H17" s="391"/>
      <c r="I17" s="367">
        <v>200000</v>
      </c>
      <c r="J17" s="368"/>
      <c r="K17" s="270">
        <f t="shared" si="1"/>
        <v>26544.56168292521</v>
      </c>
      <c r="L17" s="269">
        <f>I17*M17/1000</f>
        <v>0</v>
      </c>
      <c r="M17" s="84"/>
    </row>
    <row r="18" spans="1:17" ht="15.75" thickBot="1" x14ac:dyDescent="0.3">
      <c r="A18" s="369" t="s">
        <v>3</v>
      </c>
      <c r="B18" s="370"/>
      <c r="C18" s="370"/>
      <c r="D18" s="370"/>
      <c r="E18" s="370"/>
      <c r="F18" s="370"/>
      <c r="G18" s="370"/>
      <c r="H18" s="370"/>
      <c r="I18" s="370"/>
      <c r="J18" s="370"/>
      <c r="K18" s="199"/>
      <c r="L18" s="258">
        <f>SUM(L14:L17)</f>
        <v>0</v>
      </c>
      <c r="M18" s="84"/>
    </row>
    <row r="19" spans="1:17" ht="15.75" thickTop="1" x14ac:dyDescent="0.25">
      <c r="A19" s="338" t="s">
        <v>48</v>
      </c>
      <c r="B19" s="339"/>
      <c r="C19" s="339"/>
      <c r="D19" s="339"/>
      <c r="E19" s="339"/>
      <c r="F19" s="339"/>
      <c r="G19" s="339"/>
      <c r="H19" s="339"/>
      <c r="I19" s="339"/>
      <c r="J19" s="339"/>
      <c r="K19" s="339"/>
      <c r="L19" s="340"/>
      <c r="M19" s="84"/>
    </row>
    <row r="20" spans="1:17" ht="15" customHeight="1" x14ac:dyDescent="0.25">
      <c r="A20" s="308" t="s">
        <v>6</v>
      </c>
      <c r="B20" s="309"/>
      <c r="C20" s="309"/>
      <c r="D20" s="309"/>
      <c r="E20" s="309"/>
      <c r="F20" s="309"/>
      <c r="G20" s="309"/>
      <c r="H20" s="310"/>
      <c r="I20" s="355" t="s">
        <v>8</v>
      </c>
      <c r="J20" s="355"/>
      <c r="K20" s="196" t="s">
        <v>291</v>
      </c>
      <c r="L20" s="175" t="s">
        <v>290</v>
      </c>
      <c r="M20" s="84"/>
    </row>
    <row r="21" spans="1:17" x14ac:dyDescent="0.25">
      <c r="A21" s="378" t="s">
        <v>47</v>
      </c>
      <c r="B21" s="379"/>
      <c r="C21" s="379"/>
      <c r="D21" s="379"/>
      <c r="E21" s="379"/>
      <c r="F21" s="379"/>
      <c r="G21" s="379"/>
      <c r="H21" s="380"/>
      <c r="I21" s="362">
        <v>700000</v>
      </c>
      <c r="J21" s="363"/>
      <c r="K21" s="270">
        <f>I21/7.5345</f>
        <v>92905.965890238236</v>
      </c>
      <c r="L21" s="269">
        <f>I21*M21/1000</f>
        <v>0</v>
      </c>
      <c r="M21" s="84"/>
      <c r="Q21" s="79"/>
    </row>
    <row r="22" spans="1:17" x14ac:dyDescent="0.25">
      <c r="A22" s="289" t="s">
        <v>14</v>
      </c>
      <c r="B22" s="290"/>
      <c r="C22" s="290"/>
      <c r="D22" s="290"/>
      <c r="E22" s="290"/>
      <c r="F22" s="290"/>
      <c r="G22" s="290"/>
      <c r="H22" s="291"/>
      <c r="I22" s="336">
        <v>35000</v>
      </c>
      <c r="J22" s="337"/>
      <c r="K22" s="270">
        <f t="shared" ref="K22:K24" si="2">I22/7.5345</f>
        <v>4645.298294511912</v>
      </c>
      <c r="L22" s="269">
        <f>I22*M22/1000</f>
        <v>0</v>
      </c>
      <c r="M22" s="84"/>
    </row>
    <row r="23" spans="1:17" x14ac:dyDescent="0.25">
      <c r="A23" s="377" t="s">
        <v>18</v>
      </c>
      <c r="B23" s="372"/>
      <c r="C23" s="372"/>
      <c r="D23" s="372"/>
      <c r="E23" s="372"/>
      <c r="F23" s="372"/>
      <c r="G23" s="372"/>
      <c r="H23" s="373"/>
      <c r="I23" s="336">
        <v>35000</v>
      </c>
      <c r="J23" s="337"/>
      <c r="K23" s="270">
        <f t="shared" si="2"/>
        <v>4645.298294511912</v>
      </c>
      <c r="L23" s="269">
        <f>I23*M23/1000</f>
        <v>0</v>
      </c>
      <c r="M23" s="84"/>
    </row>
    <row r="24" spans="1:17" x14ac:dyDescent="0.25">
      <c r="A24" s="389" t="s">
        <v>15</v>
      </c>
      <c r="B24" s="390"/>
      <c r="C24" s="390"/>
      <c r="D24" s="390"/>
      <c r="E24" s="390"/>
      <c r="F24" s="390"/>
      <c r="G24" s="390"/>
      <c r="H24" s="391"/>
      <c r="I24" s="367">
        <v>17500</v>
      </c>
      <c r="J24" s="368"/>
      <c r="K24" s="270">
        <f t="shared" si="2"/>
        <v>2322.649147255956</v>
      </c>
      <c r="L24" s="269">
        <f>I24*M24/1000</f>
        <v>0</v>
      </c>
      <c r="M24" s="84"/>
    </row>
    <row r="25" spans="1:17" ht="15.75" thickBot="1" x14ac:dyDescent="0.3">
      <c r="A25" s="369" t="s">
        <v>3</v>
      </c>
      <c r="B25" s="370"/>
      <c r="C25" s="370"/>
      <c r="D25" s="370"/>
      <c r="E25" s="370"/>
      <c r="F25" s="370"/>
      <c r="G25" s="370"/>
      <c r="H25" s="370"/>
      <c r="I25" s="370"/>
      <c r="J25" s="370"/>
      <c r="K25" s="199"/>
      <c r="L25" s="258">
        <f>SUM(L21:L24)</f>
        <v>0</v>
      </c>
      <c r="M25" s="84"/>
    </row>
    <row r="26" spans="1:17" ht="15.75" thickTop="1" x14ac:dyDescent="0.25">
      <c r="A26" s="338" t="s">
        <v>294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40"/>
      <c r="M26" s="84"/>
    </row>
    <row r="27" spans="1:17" ht="15" customHeight="1" x14ac:dyDescent="0.25">
      <c r="A27" s="308" t="s">
        <v>6</v>
      </c>
      <c r="B27" s="309"/>
      <c r="C27" s="309"/>
      <c r="D27" s="309"/>
      <c r="E27" s="309"/>
      <c r="F27" s="309"/>
      <c r="G27" s="309"/>
      <c r="H27" s="310"/>
      <c r="I27" s="355" t="s">
        <v>8</v>
      </c>
      <c r="J27" s="355"/>
      <c r="K27" s="196" t="s">
        <v>291</v>
      </c>
      <c r="L27" s="175" t="s">
        <v>290</v>
      </c>
      <c r="M27" s="84"/>
    </row>
    <row r="28" spans="1:17" x14ac:dyDescent="0.25">
      <c r="A28" s="378" t="s">
        <v>21</v>
      </c>
      <c r="B28" s="379"/>
      <c r="C28" s="379"/>
      <c r="D28" s="379"/>
      <c r="E28" s="379"/>
      <c r="F28" s="379"/>
      <c r="G28" s="379"/>
      <c r="H28" s="380"/>
      <c r="I28" s="362">
        <v>4693520</v>
      </c>
      <c r="J28" s="363"/>
      <c r="K28" s="270">
        <f>I28/7.5345</f>
        <v>622937.15575021564</v>
      </c>
      <c r="L28" s="269">
        <f>I28*M28/1000</f>
        <v>0</v>
      </c>
      <c r="M28" s="84"/>
    </row>
    <row r="29" spans="1:17" x14ac:dyDescent="0.25">
      <c r="A29" s="289" t="s">
        <v>14</v>
      </c>
      <c r="B29" s="290"/>
      <c r="C29" s="290"/>
      <c r="D29" s="290"/>
      <c r="E29" s="290"/>
      <c r="F29" s="290"/>
      <c r="G29" s="290"/>
      <c r="H29" s="291"/>
      <c r="I29" s="336">
        <v>100000</v>
      </c>
      <c r="J29" s="337"/>
      <c r="K29" s="270">
        <f t="shared" ref="K29:K31" si="3">I29/7.5345</f>
        <v>13272.280841462605</v>
      </c>
      <c r="L29" s="269">
        <f>I29*M29/1000</f>
        <v>0</v>
      </c>
      <c r="M29" s="84"/>
    </row>
    <row r="30" spans="1:17" x14ac:dyDescent="0.25">
      <c r="A30" s="377" t="s">
        <v>18</v>
      </c>
      <c r="B30" s="372"/>
      <c r="C30" s="372"/>
      <c r="D30" s="372"/>
      <c r="E30" s="372"/>
      <c r="F30" s="372"/>
      <c r="G30" s="372"/>
      <c r="H30" s="373"/>
      <c r="I30" s="336">
        <v>100000</v>
      </c>
      <c r="J30" s="337"/>
      <c r="K30" s="270">
        <f t="shared" si="3"/>
        <v>13272.280841462605</v>
      </c>
      <c r="L30" s="269">
        <f>I30*M30/1000</f>
        <v>0</v>
      </c>
      <c r="M30" s="84"/>
    </row>
    <row r="31" spans="1:17" x14ac:dyDescent="0.25">
      <c r="A31" s="389" t="s">
        <v>15</v>
      </c>
      <c r="B31" s="390"/>
      <c r="C31" s="390"/>
      <c r="D31" s="390"/>
      <c r="E31" s="390"/>
      <c r="F31" s="390"/>
      <c r="G31" s="390"/>
      <c r="H31" s="391"/>
      <c r="I31" s="367">
        <v>100000</v>
      </c>
      <c r="J31" s="368"/>
      <c r="K31" s="270">
        <f t="shared" si="3"/>
        <v>13272.280841462605</v>
      </c>
      <c r="L31" s="269">
        <f>I31*M31/1000</f>
        <v>0</v>
      </c>
      <c r="M31" s="84"/>
    </row>
    <row r="32" spans="1:17" ht="15.75" thickBot="1" x14ac:dyDescent="0.3">
      <c r="A32" s="369" t="s">
        <v>3</v>
      </c>
      <c r="B32" s="370"/>
      <c r="C32" s="370"/>
      <c r="D32" s="370"/>
      <c r="E32" s="370"/>
      <c r="F32" s="370"/>
      <c r="G32" s="370"/>
      <c r="H32" s="370"/>
      <c r="I32" s="370"/>
      <c r="J32" s="370"/>
      <c r="K32" s="199"/>
      <c r="L32" s="258">
        <f>SUM(L28:L31)</f>
        <v>0</v>
      </c>
      <c r="M32" s="84"/>
    </row>
    <row r="33" spans="1:13" ht="16.5" thickTop="1" thickBot="1" x14ac:dyDescent="0.3">
      <c r="A33" s="353" t="s">
        <v>87</v>
      </c>
      <c r="B33" s="354"/>
      <c r="C33" s="354"/>
      <c r="D33" s="354"/>
      <c r="E33" s="354"/>
      <c r="F33" s="354"/>
      <c r="G33" s="354"/>
      <c r="H33" s="354"/>
      <c r="I33" s="354"/>
      <c r="J33" s="354"/>
      <c r="K33" s="202"/>
      <c r="L33" s="273">
        <f>L11+L18+L25+L32</f>
        <v>0</v>
      </c>
      <c r="M33" s="84"/>
    </row>
    <row r="34" spans="1:13" ht="16.5" thickTop="1" thickBot="1" x14ac:dyDescent="0.3">
      <c r="A34" s="392"/>
      <c r="B34" s="393"/>
      <c r="C34" s="393"/>
      <c r="D34" s="393"/>
      <c r="E34" s="393"/>
      <c r="F34" s="393"/>
      <c r="G34" s="393"/>
      <c r="H34" s="393"/>
      <c r="I34" s="393"/>
      <c r="J34" s="393"/>
      <c r="K34" s="393"/>
      <c r="L34" s="394"/>
      <c r="M34" s="84"/>
    </row>
    <row r="35" spans="1:13" ht="17.25" customHeight="1" thickTop="1" x14ac:dyDescent="0.25">
      <c r="A35" s="329" t="s">
        <v>49</v>
      </c>
      <c r="B35" s="330"/>
      <c r="C35" s="330"/>
      <c r="D35" s="330"/>
      <c r="E35" s="330"/>
      <c r="F35" s="330"/>
      <c r="G35" s="330"/>
      <c r="H35" s="330"/>
      <c r="I35" s="330"/>
      <c r="J35" s="330"/>
      <c r="K35" s="330"/>
      <c r="L35" s="331"/>
      <c r="M35" s="84"/>
    </row>
    <row r="36" spans="1:13" ht="15" customHeight="1" x14ac:dyDescent="0.25">
      <c r="A36" s="308" t="s">
        <v>6</v>
      </c>
      <c r="B36" s="309"/>
      <c r="C36" s="309"/>
      <c r="D36" s="309"/>
      <c r="E36" s="309"/>
      <c r="F36" s="309"/>
      <c r="G36" s="309"/>
      <c r="H36" s="310"/>
      <c r="I36" s="355" t="s">
        <v>8</v>
      </c>
      <c r="J36" s="355"/>
      <c r="K36" s="196" t="s">
        <v>291</v>
      </c>
      <c r="L36" s="175" t="s">
        <v>290</v>
      </c>
      <c r="M36" s="84"/>
    </row>
    <row r="37" spans="1:13" x14ac:dyDescent="0.25">
      <c r="A37" s="381" t="s">
        <v>21</v>
      </c>
      <c r="B37" s="382"/>
      <c r="C37" s="382"/>
      <c r="D37" s="382"/>
      <c r="E37" s="382"/>
      <c r="F37" s="382"/>
      <c r="G37" s="382"/>
      <c r="H37" s="383"/>
      <c r="I37" s="352">
        <v>425700</v>
      </c>
      <c r="J37" s="352"/>
      <c r="K37" s="268">
        <f>I37/7.5345</f>
        <v>56500.099542106305</v>
      </c>
      <c r="L37" s="269">
        <f>I37*M37/1000</f>
        <v>0</v>
      </c>
      <c r="M37" s="84"/>
    </row>
    <row r="38" spans="1:13" x14ac:dyDescent="0.25">
      <c r="A38" s="377" t="s">
        <v>14</v>
      </c>
      <c r="B38" s="372"/>
      <c r="C38" s="372"/>
      <c r="D38" s="372"/>
      <c r="E38" s="372"/>
      <c r="F38" s="372"/>
      <c r="G38" s="372"/>
      <c r="H38" s="373"/>
      <c r="I38" s="292">
        <v>15000</v>
      </c>
      <c r="J38" s="292"/>
      <c r="K38" s="268">
        <f t="shared" ref="K38:K40" si="4">I38/7.5345</f>
        <v>1990.8421262193906</v>
      </c>
      <c r="L38" s="269">
        <f>I38*M38/1000</f>
        <v>0</v>
      </c>
      <c r="M38" s="84"/>
    </row>
    <row r="39" spans="1:13" x14ac:dyDescent="0.25">
      <c r="A39" s="377" t="s">
        <v>18</v>
      </c>
      <c r="B39" s="372"/>
      <c r="C39" s="372"/>
      <c r="D39" s="372"/>
      <c r="E39" s="372"/>
      <c r="F39" s="372"/>
      <c r="G39" s="372"/>
      <c r="H39" s="373"/>
      <c r="I39" s="292">
        <v>15000</v>
      </c>
      <c r="J39" s="292"/>
      <c r="K39" s="268">
        <f t="shared" si="4"/>
        <v>1990.8421262193906</v>
      </c>
      <c r="L39" s="269">
        <f>I39*M39/1000</f>
        <v>0</v>
      </c>
      <c r="M39" s="84"/>
    </row>
    <row r="40" spans="1:13" x14ac:dyDescent="0.25">
      <c r="A40" s="371" t="s">
        <v>17</v>
      </c>
      <c r="B40" s="372"/>
      <c r="C40" s="372"/>
      <c r="D40" s="372"/>
      <c r="E40" s="372"/>
      <c r="F40" s="372"/>
      <c r="G40" s="372"/>
      <c r="H40" s="373"/>
      <c r="I40" s="336">
        <v>5000</v>
      </c>
      <c r="J40" s="361"/>
      <c r="K40" s="268">
        <f t="shared" si="4"/>
        <v>663.61404207313024</v>
      </c>
      <c r="L40" s="269">
        <f>I40*M40/1000</f>
        <v>0</v>
      </c>
      <c r="M40" s="84"/>
    </row>
    <row r="41" spans="1:13" ht="15.75" thickBot="1" x14ac:dyDescent="0.3">
      <c r="A41" s="384" t="s">
        <v>3</v>
      </c>
      <c r="B41" s="385"/>
      <c r="C41" s="385"/>
      <c r="D41" s="385"/>
      <c r="E41" s="385"/>
      <c r="F41" s="385"/>
      <c r="G41" s="385"/>
      <c r="H41" s="385"/>
      <c r="I41" s="385"/>
      <c r="J41" s="386"/>
      <c r="K41" s="198"/>
      <c r="L41" s="257">
        <f>SUM(L37:L40)</f>
        <v>0</v>
      </c>
      <c r="M41" s="84"/>
    </row>
    <row r="42" spans="1:13" ht="15.75" thickTop="1" x14ac:dyDescent="0.25">
      <c r="A42" s="338" t="s">
        <v>284</v>
      </c>
      <c r="B42" s="339"/>
      <c r="C42" s="339"/>
      <c r="D42" s="339"/>
      <c r="E42" s="339"/>
      <c r="F42" s="339"/>
      <c r="G42" s="339"/>
      <c r="H42" s="339"/>
      <c r="I42" s="339"/>
      <c r="J42" s="339"/>
      <c r="K42" s="339"/>
      <c r="L42" s="340"/>
      <c r="M42" s="84"/>
    </row>
    <row r="43" spans="1:13" ht="15" customHeight="1" x14ac:dyDescent="0.25">
      <c r="A43" s="308" t="s">
        <v>6</v>
      </c>
      <c r="B43" s="309"/>
      <c r="C43" s="309"/>
      <c r="D43" s="309"/>
      <c r="E43" s="309"/>
      <c r="F43" s="309"/>
      <c r="G43" s="309"/>
      <c r="H43" s="310"/>
      <c r="I43" s="355" t="s">
        <v>8</v>
      </c>
      <c r="J43" s="355"/>
      <c r="K43" s="196" t="s">
        <v>291</v>
      </c>
      <c r="L43" s="175" t="s">
        <v>290</v>
      </c>
      <c r="M43" s="84"/>
    </row>
    <row r="44" spans="1:13" x14ac:dyDescent="0.25">
      <c r="A44" s="378" t="s">
        <v>21</v>
      </c>
      <c r="B44" s="379"/>
      <c r="C44" s="379"/>
      <c r="D44" s="379"/>
      <c r="E44" s="379"/>
      <c r="F44" s="379"/>
      <c r="G44" s="379"/>
      <c r="H44" s="380"/>
      <c r="I44" s="362">
        <v>91624</v>
      </c>
      <c r="J44" s="363"/>
      <c r="K44" s="270">
        <f>I44/7.5345</f>
        <v>12160.594598181697</v>
      </c>
      <c r="L44" s="269">
        <f>I44*M44/1000</f>
        <v>0</v>
      </c>
      <c r="M44" s="84"/>
    </row>
    <row r="45" spans="1:13" x14ac:dyDescent="0.25">
      <c r="A45" s="289" t="s">
        <v>14</v>
      </c>
      <c r="B45" s="290"/>
      <c r="C45" s="290"/>
      <c r="D45" s="290"/>
      <c r="E45" s="290"/>
      <c r="F45" s="290"/>
      <c r="G45" s="290"/>
      <c r="H45" s="291"/>
      <c r="I45" s="336">
        <v>10000</v>
      </c>
      <c r="J45" s="337"/>
      <c r="K45" s="270">
        <f t="shared" ref="K45:K47" si="5">I45/7.5345</f>
        <v>1327.2280841462605</v>
      </c>
      <c r="L45" s="269">
        <f>I45*M45/1000</f>
        <v>0</v>
      </c>
      <c r="M45" s="84"/>
    </row>
    <row r="46" spans="1:13" x14ac:dyDescent="0.25">
      <c r="A46" s="377" t="s">
        <v>18</v>
      </c>
      <c r="B46" s="372"/>
      <c r="C46" s="372"/>
      <c r="D46" s="372"/>
      <c r="E46" s="372"/>
      <c r="F46" s="372"/>
      <c r="G46" s="372"/>
      <c r="H46" s="373"/>
      <c r="I46" s="336">
        <v>10000</v>
      </c>
      <c r="J46" s="337"/>
      <c r="K46" s="270">
        <f t="shared" si="5"/>
        <v>1327.2280841462605</v>
      </c>
      <c r="L46" s="269">
        <f>I46*M46/1000</f>
        <v>0</v>
      </c>
      <c r="M46" s="84"/>
    </row>
    <row r="47" spans="1:13" x14ac:dyDescent="0.25">
      <c r="A47" s="389" t="s">
        <v>15</v>
      </c>
      <c r="B47" s="390"/>
      <c r="C47" s="390"/>
      <c r="D47" s="390"/>
      <c r="E47" s="390"/>
      <c r="F47" s="390"/>
      <c r="G47" s="390"/>
      <c r="H47" s="391"/>
      <c r="I47" s="367">
        <v>10000</v>
      </c>
      <c r="J47" s="368"/>
      <c r="K47" s="270">
        <f t="shared" si="5"/>
        <v>1327.2280841462605</v>
      </c>
      <c r="L47" s="269">
        <f>I47*M47/1000</f>
        <v>0</v>
      </c>
      <c r="M47" s="84"/>
    </row>
    <row r="48" spans="1:13" ht="15.75" thickBot="1" x14ac:dyDescent="0.3">
      <c r="A48" s="369" t="s">
        <v>3</v>
      </c>
      <c r="B48" s="370"/>
      <c r="C48" s="370"/>
      <c r="D48" s="370"/>
      <c r="E48" s="370"/>
      <c r="F48" s="370"/>
      <c r="G48" s="370"/>
      <c r="H48" s="370"/>
      <c r="I48" s="370"/>
      <c r="J48" s="370"/>
      <c r="K48" s="199"/>
      <c r="L48" s="258">
        <f>SUM(L44:L47)</f>
        <v>0</v>
      </c>
      <c r="M48" s="84"/>
    </row>
    <row r="49" spans="1:13" ht="16.5" thickTop="1" thickBot="1" x14ac:dyDescent="0.3">
      <c r="A49" s="353" t="s">
        <v>76</v>
      </c>
      <c r="B49" s="354"/>
      <c r="C49" s="354"/>
      <c r="D49" s="354"/>
      <c r="E49" s="354"/>
      <c r="F49" s="354"/>
      <c r="G49" s="354"/>
      <c r="H49" s="354"/>
      <c r="I49" s="354"/>
      <c r="J49" s="354"/>
      <c r="K49" s="202"/>
      <c r="L49" s="273">
        <f>L41+L48</f>
        <v>0</v>
      </c>
      <c r="M49" s="84"/>
    </row>
    <row r="50" spans="1:13" ht="16.5" thickTop="1" thickBot="1" x14ac:dyDescent="0.3">
      <c r="A50" s="43"/>
      <c r="B50" s="7"/>
      <c r="C50" s="7"/>
      <c r="D50" s="7"/>
      <c r="E50" s="7"/>
      <c r="F50" s="7"/>
      <c r="G50" s="7"/>
      <c r="H50" s="7"/>
      <c r="I50" s="7"/>
      <c r="J50" s="7"/>
      <c r="K50" s="177"/>
      <c r="L50" s="176"/>
      <c r="M50" s="84"/>
    </row>
    <row r="51" spans="1:13" ht="17.25" customHeight="1" thickTop="1" x14ac:dyDescent="0.25">
      <c r="A51" s="329" t="s">
        <v>50</v>
      </c>
      <c r="B51" s="330"/>
      <c r="C51" s="330"/>
      <c r="D51" s="330"/>
      <c r="E51" s="330"/>
      <c r="F51" s="330"/>
      <c r="G51" s="330"/>
      <c r="H51" s="330"/>
      <c r="I51" s="330"/>
      <c r="J51" s="330"/>
      <c r="K51" s="330"/>
      <c r="L51" s="331"/>
      <c r="M51" s="84"/>
    </row>
    <row r="52" spans="1:13" ht="15" customHeight="1" x14ac:dyDescent="0.25">
      <c r="A52" s="308" t="s">
        <v>6</v>
      </c>
      <c r="B52" s="309"/>
      <c r="C52" s="309"/>
      <c r="D52" s="309"/>
      <c r="E52" s="309"/>
      <c r="F52" s="309"/>
      <c r="G52" s="309"/>
      <c r="H52" s="310"/>
      <c r="I52" s="355" t="s">
        <v>8</v>
      </c>
      <c r="J52" s="355"/>
      <c r="K52" s="196" t="s">
        <v>291</v>
      </c>
      <c r="L52" s="175" t="s">
        <v>290</v>
      </c>
      <c r="M52" s="84"/>
    </row>
    <row r="53" spans="1:13" x14ac:dyDescent="0.25">
      <c r="A53" s="381" t="s">
        <v>21</v>
      </c>
      <c r="B53" s="382"/>
      <c r="C53" s="382"/>
      <c r="D53" s="382"/>
      <c r="E53" s="382"/>
      <c r="F53" s="382"/>
      <c r="G53" s="382"/>
      <c r="H53" s="383"/>
      <c r="I53" s="352">
        <v>740471</v>
      </c>
      <c r="J53" s="352"/>
      <c r="K53" s="268">
        <f>I53/7.5345</f>
        <v>98277.390669586559</v>
      </c>
      <c r="L53" s="269">
        <f>I53*M53/1000</f>
        <v>0</v>
      </c>
      <c r="M53" s="84"/>
    </row>
    <row r="54" spans="1:13" x14ac:dyDescent="0.25">
      <c r="A54" s="377" t="s">
        <v>14</v>
      </c>
      <c r="B54" s="372"/>
      <c r="C54" s="372"/>
      <c r="D54" s="372"/>
      <c r="E54" s="372"/>
      <c r="F54" s="372"/>
      <c r="G54" s="372"/>
      <c r="H54" s="373"/>
      <c r="I54" s="292">
        <v>50000</v>
      </c>
      <c r="J54" s="292"/>
      <c r="K54" s="268">
        <f t="shared" ref="K54:K56" si="6">I54/7.5345</f>
        <v>6636.1404207313026</v>
      </c>
      <c r="L54" s="269">
        <f>I54*M54/1000</f>
        <v>0</v>
      </c>
      <c r="M54" s="84"/>
    </row>
    <row r="55" spans="1:13" x14ac:dyDescent="0.25">
      <c r="A55" s="377" t="s">
        <v>18</v>
      </c>
      <c r="B55" s="372"/>
      <c r="C55" s="372"/>
      <c r="D55" s="372"/>
      <c r="E55" s="372"/>
      <c r="F55" s="372"/>
      <c r="G55" s="372"/>
      <c r="H55" s="373"/>
      <c r="I55" s="292">
        <v>50000</v>
      </c>
      <c r="J55" s="292"/>
      <c r="K55" s="268">
        <f t="shared" si="6"/>
        <v>6636.1404207313026</v>
      </c>
      <c r="L55" s="269">
        <f>I55*M55/1000</f>
        <v>0</v>
      </c>
      <c r="M55" s="84"/>
    </row>
    <row r="56" spans="1:13" x14ac:dyDescent="0.25">
      <c r="A56" s="371" t="s">
        <v>17</v>
      </c>
      <c r="B56" s="372"/>
      <c r="C56" s="372"/>
      <c r="D56" s="372"/>
      <c r="E56" s="372"/>
      <c r="F56" s="372"/>
      <c r="G56" s="372"/>
      <c r="H56" s="373"/>
      <c r="I56" s="336">
        <v>5000</v>
      </c>
      <c r="J56" s="361"/>
      <c r="K56" s="268">
        <f t="shared" si="6"/>
        <v>663.61404207313024</v>
      </c>
      <c r="L56" s="269">
        <f>I56*M56/1000</f>
        <v>0</v>
      </c>
      <c r="M56" s="84"/>
    </row>
    <row r="57" spans="1:13" ht="15.75" thickBot="1" x14ac:dyDescent="0.3">
      <c r="A57" s="384" t="s">
        <v>3</v>
      </c>
      <c r="B57" s="385"/>
      <c r="C57" s="385"/>
      <c r="D57" s="385"/>
      <c r="E57" s="385"/>
      <c r="F57" s="385"/>
      <c r="G57" s="385"/>
      <c r="H57" s="385"/>
      <c r="I57" s="385"/>
      <c r="J57" s="386"/>
      <c r="K57" s="198"/>
      <c r="L57" s="257">
        <f>SUM(L53:L56)</f>
        <v>0</v>
      </c>
      <c r="M57" s="84"/>
    </row>
    <row r="58" spans="1:13" ht="16.5" thickTop="1" thickBot="1" x14ac:dyDescent="0.3">
      <c r="A58" s="353" t="s">
        <v>84</v>
      </c>
      <c r="B58" s="354"/>
      <c r="C58" s="354"/>
      <c r="D58" s="354"/>
      <c r="E58" s="354"/>
      <c r="F58" s="354"/>
      <c r="G58" s="354"/>
      <c r="H58" s="354"/>
      <c r="I58" s="354"/>
      <c r="J58" s="354"/>
      <c r="K58" s="202"/>
      <c r="L58" s="273">
        <f>L57</f>
        <v>0</v>
      </c>
      <c r="M58" s="84"/>
    </row>
    <row r="59" spans="1:13" ht="16.5" thickTop="1" thickBot="1" x14ac:dyDescent="0.3">
      <c r="A59" s="43"/>
      <c r="B59" s="7"/>
      <c r="C59" s="7"/>
      <c r="D59" s="7"/>
      <c r="E59" s="7"/>
      <c r="F59" s="7"/>
      <c r="G59" s="7"/>
      <c r="H59" s="7"/>
      <c r="I59" s="7"/>
      <c r="J59" s="7"/>
      <c r="K59" s="177"/>
      <c r="L59" s="176"/>
      <c r="M59" s="84"/>
    </row>
    <row r="60" spans="1:13" ht="17.25" customHeight="1" thickTop="1" x14ac:dyDescent="0.25">
      <c r="A60" s="329" t="s">
        <v>51</v>
      </c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1"/>
      <c r="M60" s="84"/>
    </row>
    <row r="61" spans="1:13" ht="15" customHeight="1" x14ac:dyDescent="0.25">
      <c r="A61" s="308" t="s">
        <v>6</v>
      </c>
      <c r="B61" s="309"/>
      <c r="C61" s="309"/>
      <c r="D61" s="309"/>
      <c r="E61" s="309"/>
      <c r="F61" s="309"/>
      <c r="G61" s="309"/>
      <c r="H61" s="310"/>
      <c r="I61" s="355" t="s">
        <v>8</v>
      </c>
      <c r="J61" s="355"/>
      <c r="K61" s="196" t="s">
        <v>291</v>
      </c>
      <c r="L61" s="175" t="s">
        <v>290</v>
      </c>
      <c r="M61" s="84"/>
    </row>
    <row r="62" spans="1:13" x14ac:dyDescent="0.25">
      <c r="A62" s="381" t="s">
        <v>21</v>
      </c>
      <c r="B62" s="382"/>
      <c r="C62" s="382"/>
      <c r="D62" s="382"/>
      <c r="E62" s="382"/>
      <c r="F62" s="382"/>
      <c r="G62" s="382"/>
      <c r="H62" s="383"/>
      <c r="I62" s="352">
        <v>504405</v>
      </c>
      <c r="J62" s="352"/>
      <c r="K62" s="268">
        <f>I62/7.5345</f>
        <v>66946.048178379453</v>
      </c>
      <c r="L62" s="269">
        <f>I62*M62/1000</f>
        <v>0</v>
      </c>
      <c r="M62" s="84"/>
    </row>
    <row r="63" spans="1:13" x14ac:dyDescent="0.25">
      <c r="A63" s="377" t="s">
        <v>14</v>
      </c>
      <c r="B63" s="372"/>
      <c r="C63" s="372"/>
      <c r="D63" s="372"/>
      <c r="E63" s="372"/>
      <c r="F63" s="372"/>
      <c r="G63" s="372"/>
      <c r="H63" s="373"/>
      <c r="I63" s="292">
        <v>30000</v>
      </c>
      <c r="J63" s="292"/>
      <c r="K63" s="268">
        <f t="shared" ref="K63:K65" si="7">I63/7.5345</f>
        <v>3981.6842524387812</v>
      </c>
      <c r="L63" s="269">
        <f>I63*M63/1000</f>
        <v>0</v>
      </c>
      <c r="M63" s="84"/>
    </row>
    <row r="64" spans="1:13" x14ac:dyDescent="0.25">
      <c r="A64" s="377" t="s">
        <v>18</v>
      </c>
      <c r="B64" s="372"/>
      <c r="C64" s="372"/>
      <c r="D64" s="372"/>
      <c r="E64" s="372"/>
      <c r="F64" s="372"/>
      <c r="G64" s="372"/>
      <c r="H64" s="373"/>
      <c r="I64" s="292">
        <v>30000</v>
      </c>
      <c r="J64" s="292"/>
      <c r="K64" s="268">
        <f t="shared" si="7"/>
        <v>3981.6842524387812</v>
      </c>
      <c r="L64" s="269">
        <f>I64*M64/1000</f>
        <v>0</v>
      </c>
      <c r="M64" s="84"/>
    </row>
    <row r="65" spans="1:13" x14ac:dyDescent="0.25">
      <c r="A65" s="371" t="s">
        <v>17</v>
      </c>
      <c r="B65" s="372"/>
      <c r="C65" s="372"/>
      <c r="D65" s="372"/>
      <c r="E65" s="372"/>
      <c r="F65" s="372"/>
      <c r="G65" s="372"/>
      <c r="H65" s="373"/>
      <c r="I65" s="336">
        <v>5000</v>
      </c>
      <c r="J65" s="361"/>
      <c r="K65" s="268">
        <f t="shared" si="7"/>
        <v>663.61404207313024</v>
      </c>
      <c r="L65" s="269">
        <f>I65*M65/1000</f>
        <v>0</v>
      </c>
      <c r="M65" s="84"/>
    </row>
    <row r="66" spans="1:13" ht="15.75" thickBot="1" x14ac:dyDescent="0.3">
      <c r="A66" s="384" t="s">
        <v>3</v>
      </c>
      <c r="B66" s="385"/>
      <c r="C66" s="385"/>
      <c r="D66" s="385"/>
      <c r="E66" s="385"/>
      <c r="F66" s="385"/>
      <c r="G66" s="385"/>
      <c r="H66" s="385"/>
      <c r="I66" s="385"/>
      <c r="J66" s="386"/>
      <c r="K66" s="197"/>
      <c r="L66" s="257">
        <f>SUM(L62:L65)</f>
        <v>0</v>
      </c>
      <c r="M66" s="84"/>
    </row>
    <row r="67" spans="1:13" ht="17.25" customHeight="1" thickTop="1" x14ac:dyDescent="0.25">
      <c r="A67" s="338" t="s">
        <v>292</v>
      </c>
      <c r="B67" s="339"/>
      <c r="C67" s="339"/>
      <c r="D67" s="339"/>
      <c r="E67" s="339"/>
      <c r="F67" s="339"/>
      <c r="G67" s="339"/>
      <c r="H67" s="339"/>
      <c r="I67" s="339"/>
      <c r="J67" s="339"/>
      <c r="K67" s="339"/>
      <c r="L67" s="340"/>
      <c r="M67" s="84"/>
    </row>
    <row r="68" spans="1:13" ht="15" customHeight="1" x14ac:dyDescent="0.25">
      <c r="A68" s="308" t="s">
        <v>6</v>
      </c>
      <c r="B68" s="309"/>
      <c r="C68" s="309"/>
      <c r="D68" s="309"/>
      <c r="E68" s="309"/>
      <c r="F68" s="309"/>
      <c r="G68" s="309"/>
      <c r="H68" s="310"/>
      <c r="I68" s="355" t="s">
        <v>8</v>
      </c>
      <c r="J68" s="355"/>
      <c r="K68" s="196" t="s">
        <v>291</v>
      </c>
      <c r="L68" s="175" t="s">
        <v>290</v>
      </c>
      <c r="M68" s="84"/>
    </row>
    <row r="69" spans="1:13" x14ac:dyDescent="0.25">
      <c r="A69" s="378" t="s">
        <v>21</v>
      </c>
      <c r="B69" s="379"/>
      <c r="C69" s="379"/>
      <c r="D69" s="379"/>
      <c r="E69" s="379"/>
      <c r="F69" s="379"/>
      <c r="G69" s="379"/>
      <c r="H69" s="380"/>
      <c r="I69" s="362">
        <v>400000</v>
      </c>
      <c r="J69" s="363"/>
      <c r="K69" s="270">
        <f>I69/7.5345</f>
        <v>53089.123365850421</v>
      </c>
      <c r="L69" s="269">
        <f>I69*M69/1000</f>
        <v>0</v>
      </c>
      <c r="M69" s="84"/>
    </row>
    <row r="70" spans="1:13" x14ac:dyDescent="0.25">
      <c r="A70" s="289" t="s">
        <v>14</v>
      </c>
      <c r="B70" s="290"/>
      <c r="C70" s="290"/>
      <c r="D70" s="290"/>
      <c r="E70" s="290"/>
      <c r="F70" s="290"/>
      <c r="G70" s="290"/>
      <c r="H70" s="291"/>
      <c r="I70" s="336">
        <v>20000</v>
      </c>
      <c r="J70" s="337"/>
      <c r="K70" s="270">
        <f t="shared" ref="K70:K71" si="8">I70/7.5345</f>
        <v>2654.4561682925209</v>
      </c>
      <c r="L70" s="269">
        <f>I70*M70/1000</f>
        <v>0</v>
      </c>
      <c r="M70" s="84"/>
    </row>
    <row r="71" spans="1:13" x14ac:dyDescent="0.25">
      <c r="A71" s="377" t="s">
        <v>18</v>
      </c>
      <c r="B71" s="372"/>
      <c r="C71" s="372"/>
      <c r="D71" s="372"/>
      <c r="E71" s="372"/>
      <c r="F71" s="372"/>
      <c r="G71" s="372"/>
      <c r="H71" s="373"/>
      <c r="I71" s="336">
        <v>20000</v>
      </c>
      <c r="J71" s="337"/>
      <c r="K71" s="270">
        <f t="shared" si="8"/>
        <v>2654.4561682925209</v>
      </c>
      <c r="L71" s="269">
        <f>I71*M71/1000</f>
        <v>0</v>
      </c>
      <c r="M71" s="84"/>
    </row>
    <row r="72" spans="1:13" ht="15.75" thickBot="1" x14ac:dyDescent="0.3">
      <c r="A72" s="369" t="s">
        <v>3</v>
      </c>
      <c r="B72" s="370"/>
      <c r="C72" s="370"/>
      <c r="D72" s="370"/>
      <c r="E72" s="370"/>
      <c r="F72" s="370"/>
      <c r="G72" s="370"/>
      <c r="H72" s="370"/>
      <c r="I72" s="370"/>
      <c r="J72" s="370"/>
      <c r="K72" s="199"/>
      <c r="L72" s="258">
        <f>SUM(L69:L71)</f>
        <v>0</v>
      </c>
      <c r="M72" s="84"/>
    </row>
    <row r="73" spans="1:13" ht="16.5" thickTop="1" thickBot="1" x14ac:dyDescent="0.3">
      <c r="A73" s="353" t="s">
        <v>78</v>
      </c>
      <c r="B73" s="354"/>
      <c r="C73" s="354"/>
      <c r="D73" s="354"/>
      <c r="E73" s="354"/>
      <c r="F73" s="354"/>
      <c r="G73" s="354"/>
      <c r="H73" s="354"/>
      <c r="I73" s="354"/>
      <c r="J73" s="354"/>
      <c r="K73" s="202"/>
      <c r="L73" s="273">
        <f>L66+L72</f>
        <v>0</v>
      </c>
      <c r="M73" s="84"/>
    </row>
    <row r="74" spans="1:13" ht="16.5" thickTop="1" thickBot="1" x14ac:dyDescent="0.3">
      <c r="A74" s="43"/>
      <c r="B74" s="7"/>
      <c r="C74" s="7"/>
      <c r="D74" s="7"/>
      <c r="E74" s="7"/>
      <c r="F74" s="7"/>
      <c r="G74" s="7"/>
      <c r="H74" s="7"/>
      <c r="I74" s="7"/>
      <c r="J74" s="7"/>
      <c r="K74" s="177"/>
      <c r="L74" s="176"/>
      <c r="M74" s="84"/>
    </row>
    <row r="75" spans="1:13" ht="17.25" customHeight="1" thickTop="1" x14ac:dyDescent="0.25">
      <c r="A75" s="329" t="s">
        <v>52</v>
      </c>
      <c r="B75" s="330"/>
      <c r="C75" s="330"/>
      <c r="D75" s="330"/>
      <c r="E75" s="330"/>
      <c r="F75" s="330"/>
      <c r="G75" s="330"/>
      <c r="H75" s="330"/>
      <c r="I75" s="330"/>
      <c r="J75" s="330"/>
      <c r="K75" s="330"/>
      <c r="L75" s="331"/>
      <c r="M75" s="84"/>
    </row>
    <row r="76" spans="1:13" ht="15" customHeight="1" x14ac:dyDescent="0.25">
      <c r="A76" s="308" t="s">
        <v>6</v>
      </c>
      <c r="B76" s="309"/>
      <c r="C76" s="309"/>
      <c r="D76" s="309"/>
      <c r="E76" s="309"/>
      <c r="F76" s="309"/>
      <c r="G76" s="309"/>
      <c r="H76" s="310"/>
      <c r="I76" s="355" t="s">
        <v>8</v>
      </c>
      <c r="J76" s="355"/>
      <c r="K76" s="196" t="s">
        <v>291</v>
      </c>
      <c r="L76" s="175" t="s">
        <v>290</v>
      </c>
      <c r="M76" s="84"/>
    </row>
    <row r="77" spans="1:13" x14ac:dyDescent="0.25">
      <c r="A77" s="381" t="s">
        <v>21</v>
      </c>
      <c r="B77" s="382"/>
      <c r="C77" s="382"/>
      <c r="D77" s="382"/>
      <c r="E77" s="382"/>
      <c r="F77" s="382"/>
      <c r="G77" s="382"/>
      <c r="H77" s="383"/>
      <c r="I77" s="352">
        <v>635382</v>
      </c>
      <c r="J77" s="352"/>
      <c r="K77" s="268">
        <f>I77/7.5345</f>
        <v>84329.68345610192</v>
      </c>
      <c r="L77" s="269">
        <f>I77*M77/1000</f>
        <v>0</v>
      </c>
      <c r="M77" s="84"/>
    </row>
    <row r="78" spans="1:13" x14ac:dyDescent="0.25">
      <c r="A78" s="377" t="s">
        <v>14</v>
      </c>
      <c r="B78" s="372"/>
      <c r="C78" s="372"/>
      <c r="D78" s="372"/>
      <c r="E78" s="372"/>
      <c r="F78" s="372"/>
      <c r="G78" s="372"/>
      <c r="H78" s="373"/>
      <c r="I78" s="292">
        <v>16000</v>
      </c>
      <c r="J78" s="292"/>
      <c r="K78" s="268">
        <f t="shared" ref="K78:K80" si="9">I78/7.5345</f>
        <v>2123.5649346340169</v>
      </c>
      <c r="L78" s="269">
        <f>I78*M78/1000</f>
        <v>0</v>
      </c>
      <c r="M78" s="84"/>
    </row>
    <row r="79" spans="1:13" x14ac:dyDescent="0.25">
      <c r="A79" s="377" t="s">
        <v>18</v>
      </c>
      <c r="B79" s="372"/>
      <c r="C79" s="372"/>
      <c r="D79" s="372"/>
      <c r="E79" s="372"/>
      <c r="F79" s="372"/>
      <c r="G79" s="372"/>
      <c r="H79" s="373"/>
      <c r="I79" s="292">
        <v>16000</v>
      </c>
      <c r="J79" s="292"/>
      <c r="K79" s="268">
        <f t="shared" si="9"/>
        <v>2123.5649346340169</v>
      </c>
      <c r="L79" s="269">
        <f>I79*M79/1000</f>
        <v>0</v>
      </c>
      <c r="M79" s="84"/>
    </row>
    <row r="80" spans="1:13" x14ac:dyDescent="0.25">
      <c r="A80" s="371" t="s">
        <v>17</v>
      </c>
      <c r="B80" s="372"/>
      <c r="C80" s="372"/>
      <c r="D80" s="372"/>
      <c r="E80" s="372"/>
      <c r="F80" s="372"/>
      <c r="G80" s="372"/>
      <c r="H80" s="373"/>
      <c r="I80" s="336">
        <v>5000</v>
      </c>
      <c r="J80" s="361"/>
      <c r="K80" s="268">
        <f t="shared" si="9"/>
        <v>663.61404207313024</v>
      </c>
      <c r="L80" s="269">
        <f>I80*M80/1000</f>
        <v>0</v>
      </c>
      <c r="M80" s="84"/>
    </row>
    <row r="81" spans="1:13" ht="15.75" thickBot="1" x14ac:dyDescent="0.3">
      <c r="A81" s="384" t="s">
        <v>246</v>
      </c>
      <c r="B81" s="385"/>
      <c r="C81" s="385"/>
      <c r="D81" s="385"/>
      <c r="E81" s="385"/>
      <c r="F81" s="385"/>
      <c r="G81" s="385"/>
      <c r="H81" s="385"/>
      <c r="I81" s="385"/>
      <c r="J81" s="386"/>
      <c r="K81" s="198"/>
      <c r="L81" s="257">
        <f>SUM(L77:L80)</f>
        <v>0</v>
      </c>
      <c r="M81" s="84"/>
    </row>
    <row r="82" spans="1:13" ht="17.25" customHeight="1" thickTop="1" x14ac:dyDescent="0.25">
      <c r="A82" s="338" t="s">
        <v>286</v>
      </c>
      <c r="B82" s="339"/>
      <c r="C82" s="339"/>
      <c r="D82" s="339"/>
      <c r="E82" s="339"/>
      <c r="F82" s="339"/>
      <c r="G82" s="339"/>
      <c r="H82" s="339"/>
      <c r="I82" s="339"/>
      <c r="J82" s="339"/>
      <c r="K82" s="339"/>
      <c r="L82" s="340"/>
      <c r="M82" s="84"/>
    </row>
    <row r="83" spans="1:13" ht="15" customHeight="1" x14ac:dyDescent="0.25">
      <c r="A83" s="308" t="s">
        <v>6</v>
      </c>
      <c r="B83" s="345"/>
      <c r="C83" s="345"/>
      <c r="D83" s="345"/>
      <c r="E83" s="345"/>
      <c r="F83" s="345"/>
      <c r="G83" s="345"/>
      <c r="H83" s="346"/>
      <c r="I83" s="311" t="s">
        <v>8</v>
      </c>
      <c r="J83" s="312"/>
      <c r="K83" s="196" t="s">
        <v>291</v>
      </c>
      <c r="L83" s="175" t="s">
        <v>290</v>
      </c>
      <c r="M83" s="84"/>
    </row>
    <row r="84" spans="1:13" x14ac:dyDescent="0.25">
      <c r="A84" s="378" t="s">
        <v>21</v>
      </c>
      <c r="B84" s="379"/>
      <c r="C84" s="379"/>
      <c r="D84" s="379"/>
      <c r="E84" s="379"/>
      <c r="F84" s="379"/>
      <c r="G84" s="379"/>
      <c r="H84" s="380"/>
      <c r="I84" s="362">
        <v>62312</v>
      </c>
      <c r="J84" s="363"/>
      <c r="K84" s="270">
        <f>I84/7.5345</f>
        <v>8270.2236379321785</v>
      </c>
      <c r="L84" s="269">
        <f>I84*M84/1000</f>
        <v>0</v>
      </c>
      <c r="M84" s="84"/>
    </row>
    <row r="85" spans="1:13" x14ac:dyDescent="0.25">
      <c r="A85" s="289" t="s">
        <v>14</v>
      </c>
      <c r="B85" s="290"/>
      <c r="C85" s="290"/>
      <c r="D85" s="290"/>
      <c r="E85" s="290"/>
      <c r="F85" s="290"/>
      <c r="G85" s="290"/>
      <c r="H85" s="291"/>
      <c r="I85" s="336">
        <v>6000</v>
      </c>
      <c r="J85" s="337"/>
      <c r="K85" s="270">
        <f t="shared" ref="K85:K86" si="10">I85/7.5345</f>
        <v>796.33685048775624</v>
      </c>
      <c r="L85" s="269">
        <f>I85*M85/1000</f>
        <v>0</v>
      </c>
      <c r="M85" s="84"/>
    </row>
    <row r="86" spans="1:13" x14ac:dyDescent="0.25">
      <c r="A86" s="377" t="s">
        <v>18</v>
      </c>
      <c r="B86" s="372"/>
      <c r="C86" s="372"/>
      <c r="D86" s="372"/>
      <c r="E86" s="372"/>
      <c r="F86" s="372"/>
      <c r="G86" s="372"/>
      <c r="H86" s="373"/>
      <c r="I86" s="336">
        <v>6000</v>
      </c>
      <c r="J86" s="337"/>
      <c r="K86" s="270">
        <f t="shared" si="10"/>
        <v>796.33685048775624</v>
      </c>
      <c r="L86" s="269">
        <f>I86*M86/1000</f>
        <v>0</v>
      </c>
      <c r="M86" s="84"/>
    </row>
    <row r="87" spans="1:13" ht="15.75" thickBot="1" x14ac:dyDescent="0.3">
      <c r="A87" s="369">
        <v>0</v>
      </c>
      <c r="B87" s="370"/>
      <c r="C87" s="370"/>
      <c r="D87" s="370"/>
      <c r="E87" s="370"/>
      <c r="F87" s="370"/>
      <c r="G87" s="370"/>
      <c r="H87" s="370"/>
      <c r="I87" s="370"/>
      <c r="J87" s="370"/>
      <c r="K87" s="199"/>
      <c r="L87" s="258">
        <f>SUM(L84:L86)</f>
        <v>0</v>
      </c>
      <c r="M87" s="84"/>
    </row>
    <row r="88" spans="1:13" ht="16.5" thickTop="1" thickBot="1" x14ac:dyDescent="0.3">
      <c r="A88" s="353" t="s">
        <v>79</v>
      </c>
      <c r="B88" s="354"/>
      <c r="C88" s="354"/>
      <c r="D88" s="354"/>
      <c r="E88" s="354"/>
      <c r="F88" s="354"/>
      <c r="G88" s="354"/>
      <c r="H88" s="354"/>
      <c r="I88" s="354"/>
      <c r="J88" s="354"/>
      <c r="K88" s="202"/>
      <c r="L88" s="273">
        <f>L81+L87</f>
        <v>0</v>
      </c>
      <c r="M88" s="84"/>
    </row>
    <row r="89" spans="1:13" ht="16.5" thickTop="1" thickBot="1" x14ac:dyDescent="0.3">
      <c r="A89" s="43"/>
      <c r="B89" s="7"/>
      <c r="C89" s="7"/>
      <c r="D89" s="7"/>
      <c r="E89" s="7"/>
      <c r="F89" s="7"/>
      <c r="G89" s="7"/>
      <c r="H89" s="7"/>
      <c r="I89" s="7"/>
      <c r="J89" s="7"/>
      <c r="K89" s="177"/>
      <c r="L89" s="176"/>
      <c r="M89" s="84"/>
    </row>
    <row r="90" spans="1:13" ht="17.25" customHeight="1" thickTop="1" x14ac:dyDescent="0.25">
      <c r="A90" s="329" t="s">
        <v>53</v>
      </c>
      <c r="B90" s="330"/>
      <c r="C90" s="330"/>
      <c r="D90" s="330"/>
      <c r="E90" s="330"/>
      <c r="F90" s="330"/>
      <c r="G90" s="330"/>
      <c r="H90" s="330"/>
      <c r="I90" s="330"/>
      <c r="J90" s="330"/>
      <c r="K90" s="330"/>
      <c r="L90" s="331"/>
      <c r="M90" s="84"/>
    </row>
    <row r="91" spans="1:13" ht="15" customHeight="1" x14ac:dyDescent="0.25">
      <c r="A91" s="308" t="s">
        <v>6</v>
      </c>
      <c r="B91" s="309"/>
      <c r="C91" s="309"/>
      <c r="D91" s="309"/>
      <c r="E91" s="309"/>
      <c r="F91" s="309"/>
      <c r="G91" s="309"/>
      <c r="H91" s="310"/>
      <c r="I91" s="355" t="s">
        <v>8</v>
      </c>
      <c r="J91" s="355"/>
      <c r="K91" s="196" t="s">
        <v>291</v>
      </c>
      <c r="L91" s="175" t="s">
        <v>290</v>
      </c>
      <c r="M91" s="84"/>
    </row>
    <row r="92" spans="1:13" x14ac:dyDescent="0.25">
      <c r="A92" s="381" t="s">
        <v>21</v>
      </c>
      <c r="B92" s="382"/>
      <c r="C92" s="382"/>
      <c r="D92" s="382"/>
      <c r="E92" s="382"/>
      <c r="F92" s="382"/>
      <c r="G92" s="382"/>
      <c r="H92" s="383"/>
      <c r="I92" s="352">
        <v>297000</v>
      </c>
      <c r="J92" s="352"/>
      <c r="K92" s="268">
        <f>I92/7.5345</f>
        <v>39418.674099143936</v>
      </c>
      <c r="L92" s="269">
        <f>I92*M92/1000</f>
        <v>0</v>
      </c>
      <c r="M92" s="84"/>
    </row>
    <row r="93" spans="1:13" x14ac:dyDescent="0.25">
      <c r="A93" s="377" t="s">
        <v>14</v>
      </c>
      <c r="B93" s="372"/>
      <c r="C93" s="372"/>
      <c r="D93" s="372"/>
      <c r="E93" s="372"/>
      <c r="F93" s="372"/>
      <c r="G93" s="372"/>
      <c r="H93" s="373"/>
      <c r="I93" s="292">
        <v>15000</v>
      </c>
      <c r="J93" s="292"/>
      <c r="K93" s="268">
        <f t="shared" ref="K93:K95" si="11">I93/7.5345</f>
        <v>1990.8421262193906</v>
      </c>
      <c r="L93" s="269">
        <f>I93*M93/1000</f>
        <v>0</v>
      </c>
      <c r="M93" s="84"/>
    </row>
    <row r="94" spans="1:13" x14ac:dyDescent="0.25">
      <c r="A94" s="377" t="s">
        <v>18</v>
      </c>
      <c r="B94" s="372"/>
      <c r="C94" s="372"/>
      <c r="D94" s="372"/>
      <c r="E94" s="372"/>
      <c r="F94" s="372"/>
      <c r="G94" s="372"/>
      <c r="H94" s="373"/>
      <c r="I94" s="292">
        <v>15000</v>
      </c>
      <c r="J94" s="292"/>
      <c r="K94" s="268">
        <f t="shared" si="11"/>
        <v>1990.8421262193906</v>
      </c>
      <c r="L94" s="269">
        <f>I94*M94/1000</f>
        <v>0</v>
      </c>
      <c r="M94" s="84"/>
    </row>
    <row r="95" spans="1:13" x14ac:dyDescent="0.25">
      <c r="A95" s="371" t="s">
        <v>17</v>
      </c>
      <c r="B95" s="372"/>
      <c r="C95" s="372"/>
      <c r="D95" s="372"/>
      <c r="E95" s="372"/>
      <c r="F95" s="372"/>
      <c r="G95" s="372"/>
      <c r="H95" s="373"/>
      <c r="I95" s="336">
        <v>5000</v>
      </c>
      <c r="J95" s="361"/>
      <c r="K95" s="268">
        <f t="shared" si="11"/>
        <v>663.61404207313024</v>
      </c>
      <c r="L95" s="269">
        <f>I95*M95/1000</f>
        <v>0</v>
      </c>
      <c r="M95" s="84"/>
    </row>
    <row r="96" spans="1:13" ht="15.75" thickBot="1" x14ac:dyDescent="0.3">
      <c r="A96" s="384" t="s">
        <v>3</v>
      </c>
      <c r="B96" s="385"/>
      <c r="C96" s="385"/>
      <c r="D96" s="385"/>
      <c r="E96" s="385"/>
      <c r="F96" s="385"/>
      <c r="G96" s="385"/>
      <c r="H96" s="385"/>
      <c r="I96" s="385"/>
      <c r="J96" s="386"/>
      <c r="K96" s="198"/>
      <c r="L96" s="257">
        <f>SUM(L92:L95)</f>
        <v>0</v>
      </c>
      <c r="M96" s="84"/>
    </row>
    <row r="97" spans="1:13" ht="17.25" customHeight="1" thickTop="1" x14ac:dyDescent="0.25">
      <c r="A97" s="338" t="s">
        <v>287</v>
      </c>
      <c r="B97" s="339"/>
      <c r="C97" s="339"/>
      <c r="D97" s="339"/>
      <c r="E97" s="339"/>
      <c r="F97" s="339"/>
      <c r="G97" s="339"/>
      <c r="H97" s="339"/>
      <c r="I97" s="339"/>
      <c r="J97" s="339"/>
      <c r="K97" s="339"/>
      <c r="L97" s="340"/>
      <c r="M97" s="84"/>
    </row>
    <row r="98" spans="1:13" ht="15" customHeight="1" x14ac:dyDescent="0.25">
      <c r="A98" s="308" t="s">
        <v>6</v>
      </c>
      <c r="B98" s="309"/>
      <c r="C98" s="309"/>
      <c r="D98" s="309"/>
      <c r="E98" s="309"/>
      <c r="F98" s="309"/>
      <c r="G98" s="309"/>
      <c r="H98" s="310"/>
      <c r="I98" s="355" t="s">
        <v>8</v>
      </c>
      <c r="J98" s="355"/>
      <c r="K98" s="196" t="s">
        <v>291</v>
      </c>
      <c r="L98" s="175" t="s">
        <v>290</v>
      </c>
      <c r="M98" s="84"/>
    </row>
    <row r="99" spans="1:13" x14ac:dyDescent="0.25">
      <c r="A99" s="378" t="s">
        <v>21</v>
      </c>
      <c r="B99" s="379"/>
      <c r="C99" s="379"/>
      <c r="D99" s="379"/>
      <c r="E99" s="379"/>
      <c r="F99" s="379"/>
      <c r="G99" s="379"/>
      <c r="H99" s="380"/>
      <c r="I99" s="362">
        <v>135050</v>
      </c>
      <c r="J99" s="363"/>
      <c r="K99" s="270">
        <f>I99/7.5345</f>
        <v>17924.215276395247</v>
      </c>
      <c r="L99" s="269">
        <f>I99*M99/1000</f>
        <v>0</v>
      </c>
      <c r="M99" s="84"/>
    </row>
    <row r="100" spans="1:13" x14ac:dyDescent="0.25">
      <c r="A100" s="289" t="s">
        <v>14</v>
      </c>
      <c r="B100" s="290"/>
      <c r="C100" s="290"/>
      <c r="D100" s="290"/>
      <c r="E100" s="290"/>
      <c r="F100" s="290"/>
      <c r="G100" s="290"/>
      <c r="H100" s="291"/>
      <c r="I100" s="336">
        <v>10000</v>
      </c>
      <c r="J100" s="337"/>
      <c r="K100" s="270">
        <f t="shared" ref="K100:K102" si="12">I100/7.5345</f>
        <v>1327.2280841462605</v>
      </c>
      <c r="L100" s="269">
        <f>I100*M100/1000</f>
        <v>0</v>
      </c>
      <c r="M100" s="84"/>
    </row>
    <row r="101" spans="1:13" x14ac:dyDescent="0.25">
      <c r="A101" s="377" t="s">
        <v>37</v>
      </c>
      <c r="B101" s="372"/>
      <c r="C101" s="372"/>
      <c r="D101" s="372"/>
      <c r="E101" s="372"/>
      <c r="F101" s="372"/>
      <c r="G101" s="372"/>
      <c r="H101" s="373"/>
      <c r="I101" s="336">
        <v>10000</v>
      </c>
      <c r="J101" s="337"/>
      <c r="K101" s="270">
        <f t="shared" si="12"/>
        <v>1327.2280841462605</v>
      </c>
      <c r="L101" s="269">
        <f>I101*M101/1000</f>
        <v>0</v>
      </c>
      <c r="M101" s="84"/>
    </row>
    <row r="102" spans="1:13" x14ac:dyDescent="0.25">
      <c r="A102" s="389" t="s">
        <v>38</v>
      </c>
      <c r="B102" s="390"/>
      <c r="C102" s="390"/>
      <c r="D102" s="390"/>
      <c r="E102" s="390"/>
      <c r="F102" s="390"/>
      <c r="G102" s="390"/>
      <c r="H102" s="391"/>
      <c r="I102" s="367">
        <v>10000</v>
      </c>
      <c r="J102" s="368"/>
      <c r="K102" s="270">
        <f t="shared" si="12"/>
        <v>1327.2280841462605</v>
      </c>
      <c r="L102" s="269">
        <f>I102*M102/1000</f>
        <v>0</v>
      </c>
      <c r="M102" s="84"/>
    </row>
    <row r="103" spans="1:13" ht="15.75" thickBot="1" x14ac:dyDescent="0.3">
      <c r="A103" s="369" t="s">
        <v>3</v>
      </c>
      <c r="B103" s="370"/>
      <c r="C103" s="370"/>
      <c r="D103" s="370"/>
      <c r="E103" s="370"/>
      <c r="F103" s="370"/>
      <c r="G103" s="370"/>
      <c r="H103" s="370"/>
      <c r="I103" s="370"/>
      <c r="J103" s="370"/>
      <c r="K103" s="199"/>
      <c r="L103" s="258">
        <f>SUM(L99:L102)</f>
        <v>0</v>
      </c>
      <c r="M103" s="84"/>
    </row>
    <row r="104" spans="1:13" ht="16.5" thickTop="1" thickBot="1" x14ac:dyDescent="0.3">
      <c r="A104" s="353" t="s">
        <v>80</v>
      </c>
      <c r="B104" s="354"/>
      <c r="C104" s="354"/>
      <c r="D104" s="354"/>
      <c r="E104" s="354"/>
      <c r="F104" s="354"/>
      <c r="G104" s="354"/>
      <c r="H104" s="354"/>
      <c r="I104" s="354"/>
      <c r="J104" s="354"/>
      <c r="K104" s="202"/>
      <c r="L104" s="273">
        <f>L96+L103</f>
        <v>0</v>
      </c>
      <c r="M104" s="84"/>
    </row>
    <row r="105" spans="1:13" ht="16.5" thickTop="1" thickBot="1" x14ac:dyDescent="0.3">
      <c r="A105" s="43"/>
      <c r="B105" s="7"/>
      <c r="C105" s="7"/>
      <c r="D105" s="7"/>
      <c r="E105" s="7"/>
      <c r="F105" s="7"/>
      <c r="G105" s="7"/>
      <c r="H105" s="7"/>
      <c r="I105" s="7"/>
      <c r="J105" s="7"/>
      <c r="K105" s="177"/>
      <c r="L105" s="176"/>
      <c r="M105" s="84"/>
    </row>
    <row r="106" spans="1:13" ht="17.25" customHeight="1" thickTop="1" x14ac:dyDescent="0.25">
      <c r="A106" s="329" t="s">
        <v>271</v>
      </c>
      <c r="B106" s="330"/>
      <c r="C106" s="330"/>
      <c r="D106" s="330"/>
      <c r="E106" s="330"/>
      <c r="F106" s="330"/>
      <c r="G106" s="330"/>
      <c r="H106" s="330"/>
      <c r="I106" s="330"/>
      <c r="J106" s="330"/>
      <c r="K106" s="330"/>
      <c r="L106" s="331"/>
      <c r="M106" s="84"/>
    </row>
    <row r="107" spans="1:13" ht="15" customHeight="1" x14ac:dyDescent="0.25">
      <c r="A107" s="308" t="s">
        <v>6</v>
      </c>
      <c r="B107" s="309"/>
      <c r="C107" s="309"/>
      <c r="D107" s="309"/>
      <c r="E107" s="309"/>
      <c r="F107" s="309"/>
      <c r="G107" s="309"/>
      <c r="H107" s="310"/>
      <c r="I107" s="355" t="s">
        <v>8</v>
      </c>
      <c r="J107" s="355"/>
      <c r="K107" s="196" t="s">
        <v>291</v>
      </c>
      <c r="L107" s="175" t="s">
        <v>290</v>
      </c>
      <c r="M107" s="84"/>
    </row>
    <row r="108" spans="1:13" x14ac:dyDescent="0.25">
      <c r="A108" s="381" t="s">
        <v>21</v>
      </c>
      <c r="B108" s="382"/>
      <c r="C108" s="382"/>
      <c r="D108" s="382"/>
      <c r="E108" s="382"/>
      <c r="F108" s="382"/>
      <c r="G108" s="382"/>
      <c r="H108" s="383"/>
      <c r="I108" s="352">
        <v>349965</v>
      </c>
      <c r="J108" s="352"/>
      <c r="K108" s="268">
        <f>I108/7.5345</f>
        <v>46448.337646824606</v>
      </c>
      <c r="L108" s="269">
        <f>I108*M108/1000</f>
        <v>0</v>
      </c>
      <c r="M108" s="84"/>
    </row>
    <row r="109" spans="1:13" x14ac:dyDescent="0.25">
      <c r="A109" s="377" t="s">
        <v>14</v>
      </c>
      <c r="B109" s="372"/>
      <c r="C109" s="372"/>
      <c r="D109" s="372"/>
      <c r="E109" s="372"/>
      <c r="F109" s="372"/>
      <c r="G109" s="372"/>
      <c r="H109" s="373"/>
      <c r="I109" s="292">
        <v>20000</v>
      </c>
      <c r="J109" s="292"/>
      <c r="K109" s="268">
        <f t="shared" ref="K109:K111" si="13">I109/7.5345</f>
        <v>2654.4561682925209</v>
      </c>
      <c r="L109" s="269">
        <f>I109*M109/1000</f>
        <v>0</v>
      </c>
      <c r="M109" s="84"/>
    </row>
    <row r="110" spans="1:13" x14ac:dyDescent="0.25">
      <c r="A110" s="377" t="s">
        <v>18</v>
      </c>
      <c r="B110" s="372"/>
      <c r="C110" s="372"/>
      <c r="D110" s="372"/>
      <c r="E110" s="372"/>
      <c r="F110" s="372"/>
      <c r="G110" s="372"/>
      <c r="H110" s="373"/>
      <c r="I110" s="292">
        <v>20000</v>
      </c>
      <c r="J110" s="292"/>
      <c r="K110" s="268">
        <f t="shared" si="13"/>
        <v>2654.4561682925209</v>
      </c>
      <c r="L110" s="269">
        <f>I110*M110/1000</f>
        <v>0</v>
      </c>
      <c r="M110" s="84"/>
    </row>
    <row r="111" spans="1:13" x14ac:dyDescent="0.25">
      <c r="A111" s="371" t="s">
        <v>17</v>
      </c>
      <c r="B111" s="372"/>
      <c r="C111" s="372"/>
      <c r="D111" s="372"/>
      <c r="E111" s="372"/>
      <c r="F111" s="372"/>
      <c r="G111" s="372"/>
      <c r="H111" s="373"/>
      <c r="I111" s="336">
        <v>5000</v>
      </c>
      <c r="J111" s="361"/>
      <c r="K111" s="268">
        <f t="shared" si="13"/>
        <v>663.61404207313024</v>
      </c>
      <c r="L111" s="269">
        <f>I111*M111/1000</f>
        <v>0</v>
      </c>
      <c r="M111" s="84"/>
    </row>
    <row r="112" spans="1:13" ht="15.75" thickBot="1" x14ac:dyDescent="0.3">
      <c r="A112" s="384" t="s">
        <v>3</v>
      </c>
      <c r="B112" s="385"/>
      <c r="C112" s="385"/>
      <c r="D112" s="385"/>
      <c r="E112" s="385"/>
      <c r="F112" s="385"/>
      <c r="G112" s="385"/>
      <c r="H112" s="385"/>
      <c r="I112" s="385"/>
      <c r="J112" s="386"/>
      <c r="K112" s="198"/>
      <c r="L112" s="257">
        <f>SUM(L108:L111)</f>
        <v>0</v>
      </c>
      <c r="M112" s="84"/>
    </row>
    <row r="113" spans="1:13" ht="15.75" thickTop="1" x14ac:dyDescent="0.25">
      <c r="A113" s="338" t="s">
        <v>288</v>
      </c>
      <c r="B113" s="339"/>
      <c r="C113" s="339"/>
      <c r="D113" s="339"/>
      <c r="E113" s="339"/>
      <c r="F113" s="339"/>
      <c r="G113" s="339"/>
      <c r="H113" s="339"/>
      <c r="I113" s="339"/>
      <c r="J113" s="339"/>
      <c r="K113" s="339"/>
      <c r="L113" s="340"/>
      <c r="M113" s="84"/>
    </row>
    <row r="114" spans="1:13" ht="15" customHeight="1" x14ac:dyDescent="0.25">
      <c r="A114" s="308" t="s">
        <v>6</v>
      </c>
      <c r="B114" s="309"/>
      <c r="C114" s="309"/>
      <c r="D114" s="309"/>
      <c r="E114" s="309"/>
      <c r="F114" s="309"/>
      <c r="G114" s="309"/>
      <c r="H114" s="310"/>
      <c r="I114" s="355" t="s">
        <v>8</v>
      </c>
      <c r="J114" s="355"/>
      <c r="K114" s="196" t="s">
        <v>291</v>
      </c>
      <c r="L114" s="175" t="s">
        <v>290</v>
      </c>
      <c r="M114" s="84"/>
    </row>
    <row r="115" spans="1:13" x14ac:dyDescent="0.25">
      <c r="A115" s="378" t="s">
        <v>21</v>
      </c>
      <c r="B115" s="379"/>
      <c r="C115" s="379"/>
      <c r="D115" s="379"/>
      <c r="E115" s="379"/>
      <c r="F115" s="379"/>
      <c r="G115" s="379"/>
      <c r="H115" s="380"/>
      <c r="I115" s="362">
        <v>69675</v>
      </c>
      <c r="J115" s="363"/>
      <c r="K115" s="270">
        <f>I115/7.5345</f>
        <v>9247.4616762890691</v>
      </c>
      <c r="L115" s="269">
        <f>I115*M115/1000</f>
        <v>0</v>
      </c>
      <c r="M115" s="84"/>
    </row>
    <row r="116" spans="1:13" x14ac:dyDescent="0.25">
      <c r="A116" s="289" t="s">
        <v>14</v>
      </c>
      <c r="B116" s="290"/>
      <c r="C116" s="290"/>
      <c r="D116" s="290"/>
      <c r="E116" s="290"/>
      <c r="F116" s="290"/>
      <c r="G116" s="290"/>
      <c r="H116" s="291"/>
      <c r="I116" s="336">
        <v>3500</v>
      </c>
      <c r="J116" s="337"/>
      <c r="K116" s="270">
        <f t="shared" ref="K116:K117" si="14">I116/7.5345</f>
        <v>464.52982945119118</v>
      </c>
      <c r="L116" s="269">
        <f>I116*M116/1000</f>
        <v>0</v>
      </c>
      <c r="M116" s="84"/>
    </row>
    <row r="117" spans="1:13" x14ac:dyDescent="0.25">
      <c r="A117" s="377" t="s">
        <v>45</v>
      </c>
      <c r="B117" s="372"/>
      <c r="C117" s="372"/>
      <c r="D117" s="372"/>
      <c r="E117" s="372"/>
      <c r="F117" s="372"/>
      <c r="G117" s="372"/>
      <c r="H117" s="373"/>
      <c r="I117" s="336">
        <v>3500</v>
      </c>
      <c r="J117" s="337"/>
      <c r="K117" s="270">
        <f t="shared" si="14"/>
        <v>464.52982945119118</v>
      </c>
      <c r="L117" s="269">
        <f>I117*M117/1000</f>
        <v>0</v>
      </c>
      <c r="M117" s="84"/>
    </row>
    <row r="118" spans="1:13" ht="15.75" thickBot="1" x14ac:dyDescent="0.3">
      <c r="A118" s="369" t="s">
        <v>3</v>
      </c>
      <c r="B118" s="370"/>
      <c r="C118" s="370"/>
      <c r="D118" s="370"/>
      <c r="E118" s="370"/>
      <c r="F118" s="370"/>
      <c r="G118" s="370"/>
      <c r="H118" s="370"/>
      <c r="I118" s="370"/>
      <c r="J118" s="370"/>
      <c r="K118" s="199"/>
      <c r="L118" s="258">
        <f>SUM(L115:L117)</f>
        <v>0</v>
      </c>
      <c r="M118" s="84"/>
    </row>
    <row r="119" spans="1:13" ht="16.5" thickTop="1" thickBot="1" x14ac:dyDescent="0.3">
      <c r="A119" s="353" t="s">
        <v>81</v>
      </c>
      <c r="B119" s="354"/>
      <c r="C119" s="354"/>
      <c r="D119" s="354"/>
      <c r="E119" s="354"/>
      <c r="F119" s="354"/>
      <c r="G119" s="354"/>
      <c r="H119" s="354"/>
      <c r="I119" s="354"/>
      <c r="J119" s="354"/>
      <c r="K119" s="202"/>
      <c r="L119" s="273">
        <f>L112+L118</f>
        <v>0</v>
      </c>
      <c r="M119" s="84"/>
    </row>
    <row r="120" spans="1:13" ht="16.5" thickTop="1" thickBot="1" x14ac:dyDescent="0.3">
      <c r="A120" s="43"/>
      <c r="B120" s="7"/>
      <c r="C120" s="7"/>
      <c r="D120" s="7"/>
      <c r="E120" s="7"/>
      <c r="F120" s="7"/>
      <c r="G120" s="7"/>
      <c r="H120" s="7"/>
      <c r="I120" s="7"/>
      <c r="J120" s="7"/>
      <c r="K120" s="177"/>
      <c r="L120" s="176"/>
      <c r="M120" s="84"/>
    </row>
    <row r="121" spans="1:13" ht="17.25" customHeight="1" thickTop="1" x14ac:dyDescent="0.25">
      <c r="A121" s="329" t="s">
        <v>54</v>
      </c>
      <c r="B121" s="330"/>
      <c r="C121" s="330"/>
      <c r="D121" s="330"/>
      <c r="E121" s="330"/>
      <c r="F121" s="330"/>
      <c r="G121" s="330"/>
      <c r="H121" s="330"/>
      <c r="I121" s="330"/>
      <c r="J121" s="330"/>
      <c r="K121" s="330"/>
      <c r="L121" s="331"/>
      <c r="M121" s="84"/>
    </row>
    <row r="122" spans="1:13" ht="15" customHeight="1" x14ac:dyDescent="0.25">
      <c r="A122" s="308" t="s">
        <v>6</v>
      </c>
      <c r="B122" s="309"/>
      <c r="C122" s="309"/>
      <c r="D122" s="309"/>
      <c r="E122" s="309"/>
      <c r="F122" s="309"/>
      <c r="G122" s="309"/>
      <c r="H122" s="310"/>
      <c r="I122" s="355" t="s">
        <v>8</v>
      </c>
      <c r="J122" s="355"/>
      <c r="K122" s="196" t="s">
        <v>291</v>
      </c>
      <c r="L122" s="175" t="s">
        <v>290</v>
      </c>
      <c r="M122" s="84"/>
    </row>
    <row r="123" spans="1:13" x14ac:dyDescent="0.25">
      <c r="A123" s="381" t="s">
        <v>21</v>
      </c>
      <c r="B123" s="382"/>
      <c r="C123" s="382"/>
      <c r="D123" s="382"/>
      <c r="E123" s="382"/>
      <c r="F123" s="382"/>
      <c r="G123" s="382"/>
      <c r="H123" s="383"/>
      <c r="I123" s="352">
        <v>628650</v>
      </c>
      <c r="J123" s="352"/>
      <c r="K123" s="268">
        <f>I123/7.5345</f>
        <v>83436.193509854667</v>
      </c>
      <c r="L123" s="269">
        <f>I123*M123/1000</f>
        <v>0</v>
      </c>
      <c r="M123" s="84"/>
    </row>
    <row r="124" spans="1:13" x14ac:dyDescent="0.25">
      <c r="A124" s="377" t="s">
        <v>14</v>
      </c>
      <c r="B124" s="372"/>
      <c r="C124" s="372"/>
      <c r="D124" s="372"/>
      <c r="E124" s="372"/>
      <c r="F124" s="372"/>
      <c r="G124" s="372"/>
      <c r="H124" s="373"/>
      <c r="I124" s="292">
        <v>30000</v>
      </c>
      <c r="J124" s="292"/>
      <c r="K124" s="268">
        <f t="shared" ref="K124:K126" si="15">I124/7.5345</f>
        <v>3981.6842524387812</v>
      </c>
      <c r="L124" s="269">
        <f>I124*M124/1000</f>
        <v>0</v>
      </c>
      <c r="M124" s="84"/>
    </row>
    <row r="125" spans="1:13" x14ac:dyDescent="0.25">
      <c r="A125" s="377" t="s">
        <v>18</v>
      </c>
      <c r="B125" s="372"/>
      <c r="C125" s="372"/>
      <c r="D125" s="372"/>
      <c r="E125" s="372"/>
      <c r="F125" s="372"/>
      <c r="G125" s="372"/>
      <c r="H125" s="373"/>
      <c r="I125" s="292">
        <v>30000</v>
      </c>
      <c r="J125" s="292"/>
      <c r="K125" s="268">
        <f t="shared" si="15"/>
        <v>3981.6842524387812</v>
      </c>
      <c r="L125" s="269">
        <f>I125*M125/1000</f>
        <v>0</v>
      </c>
      <c r="M125" s="84"/>
    </row>
    <row r="126" spans="1:13" x14ac:dyDescent="0.25">
      <c r="A126" s="371" t="s">
        <v>17</v>
      </c>
      <c r="B126" s="372"/>
      <c r="C126" s="372"/>
      <c r="D126" s="372"/>
      <c r="E126" s="372"/>
      <c r="F126" s="372"/>
      <c r="G126" s="372"/>
      <c r="H126" s="373"/>
      <c r="I126" s="336">
        <v>5000</v>
      </c>
      <c r="J126" s="361"/>
      <c r="K126" s="268">
        <f t="shared" si="15"/>
        <v>663.61404207313024</v>
      </c>
      <c r="L126" s="269">
        <f>I126*M126/1000</f>
        <v>0</v>
      </c>
      <c r="M126" s="84"/>
    </row>
    <row r="127" spans="1:13" ht="15.75" thickBot="1" x14ac:dyDescent="0.3">
      <c r="A127" s="384" t="s">
        <v>3</v>
      </c>
      <c r="B127" s="385"/>
      <c r="C127" s="385"/>
      <c r="D127" s="385"/>
      <c r="E127" s="385"/>
      <c r="F127" s="385"/>
      <c r="G127" s="385"/>
      <c r="H127" s="385"/>
      <c r="I127" s="385"/>
      <c r="J127" s="386"/>
      <c r="K127" s="198"/>
      <c r="L127" s="257">
        <f>SUM(L123:L126)</f>
        <v>0</v>
      </c>
      <c r="M127" s="84"/>
    </row>
    <row r="128" spans="1:13" ht="15.75" thickTop="1" x14ac:dyDescent="0.25">
      <c r="A128" s="338" t="s">
        <v>289</v>
      </c>
      <c r="B128" s="339"/>
      <c r="C128" s="339"/>
      <c r="D128" s="339"/>
      <c r="E128" s="339"/>
      <c r="F128" s="339"/>
      <c r="G128" s="339"/>
      <c r="H128" s="339"/>
      <c r="I128" s="339"/>
      <c r="J128" s="339"/>
      <c r="K128" s="339"/>
      <c r="L128" s="340"/>
      <c r="M128" s="84"/>
    </row>
    <row r="129" spans="1:13" ht="15" customHeight="1" x14ac:dyDescent="0.25">
      <c r="A129" s="308" t="s">
        <v>6</v>
      </c>
      <c r="B129" s="309"/>
      <c r="C129" s="309"/>
      <c r="D129" s="309"/>
      <c r="E129" s="309"/>
      <c r="F129" s="309"/>
      <c r="G129" s="309"/>
      <c r="H129" s="310"/>
      <c r="I129" s="355" t="s">
        <v>8</v>
      </c>
      <c r="J129" s="355"/>
      <c r="K129" s="196" t="s">
        <v>291</v>
      </c>
      <c r="L129" s="175" t="s">
        <v>290</v>
      </c>
      <c r="M129" s="84"/>
    </row>
    <row r="130" spans="1:13" x14ac:dyDescent="0.25">
      <c r="A130" s="378" t="s">
        <v>21</v>
      </c>
      <c r="B130" s="379"/>
      <c r="C130" s="379"/>
      <c r="D130" s="379"/>
      <c r="E130" s="379"/>
      <c r="F130" s="379"/>
      <c r="G130" s="379"/>
      <c r="H130" s="380"/>
      <c r="I130" s="362">
        <v>70183</v>
      </c>
      <c r="J130" s="363"/>
      <c r="K130" s="270">
        <f>I130/7.5345</f>
        <v>9314.8848629636996</v>
      </c>
      <c r="L130" s="269">
        <f>I130*M130/1000</f>
        <v>0</v>
      </c>
      <c r="M130" s="84"/>
    </row>
    <row r="131" spans="1:13" x14ac:dyDescent="0.25">
      <c r="A131" s="289" t="s">
        <v>14</v>
      </c>
      <c r="B131" s="290"/>
      <c r="C131" s="290"/>
      <c r="D131" s="290"/>
      <c r="E131" s="290"/>
      <c r="F131" s="290"/>
      <c r="G131" s="290"/>
      <c r="H131" s="291"/>
      <c r="I131" s="336">
        <v>8500</v>
      </c>
      <c r="J131" s="337"/>
      <c r="K131" s="270">
        <f t="shared" ref="K131:K133" si="16">I131/7.5345</f>
        <v>1128.1438715243214</v>
      </c>
      <c r="L131" s="269">
        <f>I131*M131/1000</f>
        <v>0</v>
      </c>
      <c r="M131" s="84"/>
    </row>
    <row r="132" spans="1:13" x14ac:dyDescent="0.25">
      <c r="A132" s="377" t="s">
        <v>18</v>
      </c>
      <c r="B132" s="372"/>
      <c r="C132" s="372"/>
      <c r="D132" s="372"/>
      <c r="E132" s="372"/>
      <c r="F132" s="372"/>
      <c r="G132" s="372"/>
      <c r="H132" s="373"/>
      <c r="I132" s="336">
        <v>8500</v>
      </c>
      <c r="J132" s="337"/>
      <c r="K132" s="270">
        <f t="shared" si="16"/>
        <v>1128.1438715243214</v>
      </c>
      <c r="L132" s="269">
        <f>I132*M132/1000</f>
        <v>0</v>
      </c>
      <c r="M132" s="84"/>
    </row>
    <row r="133" spans="1:13" x14ac:dyDescent="0.25">
      <c r="A133" s="389" t="s">
        <v>15</v>
      </c>
      <c r="B133" s="390"/>
      <c r="C133" s="390"/>
      <c r="D133" s="390"/>
      <c r="E133" s="390"/>
      <c r="F133" s="390"/>
      <c r="G133" s="390"/>
      <c r="H133" s="391"/>
      <c r="I133" s="367">
        <v>10000</v>
      </c>
      <c r="J133" s="368"/>
      <c r="K133" s="270">
        <f t="shared" si="16"/>
        <v>1327.2280841462605</v>
      </c>
      <c r="L133" s="269">
        <f>I133*M133/1000</f>
        <v>0</v>
      </c>
      <c r="M133" s="84"/>
    </row>
    <row r="134" spans="1:13" ht="15.75" thickBot="1" x14ac:dyDescent="0.3">
      <c r="A134" s="369" t="s">
        <v>3</v>
      </c>
      <c r="B134" s="370"/>
      <c r="C134" s="370"/>
      <c r="D134" s="370"/>
      <c r="E134" s="370"/>
      <c r="F134" s="370"/>
      <c r="G134" s="370"/>
      <c r="H134" s="370"/>
      <c r="I134" s="370"/>
      <c r="J134" s="370"/>
      <c r="K134" s="199"/>
      <c r="L134" s="258">
        <f>SUM(L130:L133)</f>
        <v>0</v>
      </c>
      <c r="M134" s="84"/>
    </row>
    <row r="135" spans="1:13" ht="16.5" thickTop="1" thickBot="1" x14ac:dyDescent="0.3">
      <c r="A135" s="353" t="s">
        <v>82</v>
      </c>
      <c r="B135" s="354"/>
      <c r="C135" s="354"/>
      <c r="D135" s="354"/>
      <c r="E135" s="354"/>
      <c r="F135" s="354"/>
      <c r="G135" s="354"/>
      <c r="H135" s="354"/>
      <c r="I135" s="354"/>
      <c r="J135" s="354"/>
      <c r="K135" s="202"/>
      <c r="L135" s="273">
        <f>L127+L134</f>
        <v>0</v>
      </c>
      <c r="M135" s="84"/>
    </row>
    <row r="136" spans="1:13" ht="16.5" thickTop="1" thickBot="1" x14ac:dyDescent="0.3">
      <c r="A136" s="43"/>
      <c r="B136" s="7"/>
      <c r="C136" s="7"/>
      <c r="D136" s="7"/>
      <c r="E136" s="7"/>
      <c r="F136" s="7"/>
      <c r="G136" s="7"/>
      <c r="H136" s="7"/>
      <c r="I136" s="7"/>
      <c r="J136" s="7"/>
      <c r="K136" s="177"/>
      <c r="L136" s="176"/>
      <c r="M136" s="84"/>
    </row>
    <row r="137" spans="1:13" ht="17.25" customHeight="1" thickTop="1" x14ac:dyDescent="0.25">
      <c r="A137" s="329" t="s">
        <v>272</v>
      </c>
      <c r="B137" s="330"/>
      <c r="C137" s="330"/>
      <c r="D137" s="330"/>
      <c r="E137" s="330"/>
      <c r="F137" s="330"/>
      <c r="G137" s="330"/>
      <c r="H137" s="330"/>
      <c r="I137" s="330"/>
      <c r="J137" s="330"/>
      <c r="K137" s="330"/>
      <c r="L137" s="331"/>
      <c r="M137" s="84"/>
    </row>
    <row r="138" spans="1:13" ht="15" customHeight="1" x14ac:dyDescent="0.25">
      <c r="A138" s="308" t="s">
        <v>6</v>
      </c>
      <c r="B138" s="309"/>
      <c r="C138" s="309"/>
      <c r="D138" s="309"/>
      <c r="E138" s="309"/>
      <c r="F138" s="309"/>
      <c r="G138" s="309"/>
      <c r="H138" s="310"/>
      <c r="I138" s="355" t="s">
        <v>8</v>
      </c>
      <c r="J138" s="355"/>
      <c r="K138" s="196" t="s">
        <v>291</v>
      </c>
      <c r="L138" s="175" t="s">
        <v>290</v>
      </c>
      <c r="M138" s="84"/>
    </row>
    <row r="139" spans="1:13" x14ac:dyDescent="0.25">
      <c r="A139" s="381" t="s">
        <v>21</v>
      </c>
      <c r="B139" s="382"/>
      <c r="C139" s="382"/>
      <c r="D139" s="382"/>
      <c r="E139" s="382"/>
      <c r="F139" s="382"/>
      <c r="G139" s="382"/>
      <c r="H139" s="383"/>
      <c r="I139" s="352">
        <v>2601077</v>
      </c>
      <c r="J139" s="352"/>
      <c r="K139" s="268">
        <f>I139/7.5345</f>
        <v>345222.24434269028</v>
      </c>
      <c r="L139" s="269">
        <f>I139*M139/1000</f>
        <v>0</v>
      </c>
      <c r="M139" s="84"/>
    </row>
    <row r="140" spans="1:13" x14ac:dyDescent="0.25">
      <c r="A140" s="377" t="s">
        <v>14</v>
      </c>
      <c r="B140" s="372"/>
      <c r="C140" s="372"/>
      <c r="D140" s="372"/>
      <c r="E140" s="372"/>
      <c r="F140" s="372"/>
      <c r="G140" s="372"/>
      <c r="H140" s="373"/>
      <c r="I140" s="292">
        <v>50000</v>
      </c>
      <c r="J140" s="292"/>
      <c r="K140" s="268">
        <f t="shared" ref="K140:K142" si="17">I140/7.5345</f>
        <v>6636.1404207313026</v>
      </c>
      <c r="L140" s="269">
        <f>I140*M140/1000</f>
        <v>0</v>
      </c>
      <c r="M140" s="84"/>
    </row>
    <row r="141" spans="1:13" x14ac:dyDescent="0.25">
      <c r="A141" s="377" t="s">
        <v>18</v>
      </c>
      <c r="B141" s="372"/>
      <c r="C141" s="372"/>
      <c r="D141" s="372"/>
      <c r="E141" s="372"/>
      <c r="F141" s="372"/>
      <c r="G141" s="372"/>
      <c r="H141" s="373"/>
      <c r="I141" s="292">
        <v>50000</v>
      </c>
      <c r="J141" s="292"/>
      <c r="K141" s="268">
        <f t="shared" si="17"/>
        <v>6636.1404207313026</v>
      </c>
      <c r="L141" s="269">
        <f>I141*M141/1000</f>
        <v>0</v>
      </c>
      <c r="M141" s="84"/>
    </row>
    <row r="142" spans="1:13" x14ac:dyDescent="0.25">
      <c r="A142" s="371" t="s">
        <v>17</v>
      </c>
      <c r="B142" s="372"/>
      <c r="C142" s="372"/>
      <c r="D142" s="372"/>
      <c r="E142" s="372"/>
      <c r="F142" s="372"/>
      <c r="G142" s="372"/>
      <c r="H142" s="373"/>
      <c r="I142" s="336">
        <v>5000</v>
      </c>
      <c r="J142" s="361"/>
      <c r="K142" s="268">
        <f t="shared" si="17"/>
        <v>663.61404207313024</v>
      </c>
      <c r="L142" s="269">
        <f>I142*M142/1000</f>
        <v>0</v>
      </c>
      <c r="M142" s="84"/>
    </row>
    <row r="143" spans="1:13" ht="15.75" thickBot="1" x14ac:dyDescent="0.3">
      <c r="A143" s="384" t="s">
        <v>3</v>
      </c>
      <c r="B143" s="385"/>
      <c r="C143" s="385"/>
      <c r="D143" s="385"/>
      <c r="E143" s="385"/>
      <c r="F143" s="385"/>
      <c r="G143" s="385"/>
      <c r="H143" s="385"/>
      <c r="I143" s="385"/>
      <c r="J143" s="386"/>
      <c r="K143" s="198"/>
      <c r="L143" s="257">
        <f>SUM(L139:L142)</f>
        <v>0</v>
      </c>
      <c r="M143" s="84"/>
    </row>
    <row r="144" spans="1:13" ht="15.75" thickTop="1" x14ac:dyDescent="0.25">
      <c r="A144" s="338" t="s">
        <v>295</v>
      </c>
      <c r="B144" s="339"/>
      <c r="C144" s="339"/>
      <c r="D144" s="339"/>
      <c r="E144" s="339"/>
      <c r="F144" s="339"/>
      <c r="G144" s="339"/>
      <c r="H144" s="339"/>
      <c r="I144" s="339"/>
      <c r="J144" s="339"/>
      <c r="K144" s="339"/>
      <c r="L144" s="340"/>
      <c r="M144" s="84"/>
    </row>
    <row r="145" spans="1:17" ht="15" customHeight="1" x14ac:dyDescent="0.25">
      <c r="A145" s="308" t="s">
        <v>6</v>
      </c>
      <c r="B145" s="309"/>
      <c r="C145" s="309"/>
      <c r="D145" s="309"/>
      <c r="E145" s="309"/>
      <c r="F145" s="309"/>
      <c r="G145" s="309"/>
      <c r="H145" s="310"/>
      <c r="I145" s="355" t="s">
        <v>8</v>
      </c>
      <c r="J145" s="355"/>
      <c r="K145" s="196" t="s">
        <v>291</v>
      </c>
      <c r="L145" s="175" t="s">
        <v>290</v>
      </c>
      <c r="M145" s="84"/>
    </row>
    <row r="146" spans="1:17" x14ac:dyDescent="0.25">
      <c r="A146" s="378" t="s">
        <v>21</v>
      </c>
      <c r="B146" s="379"/>
      <c r="C146" s="379"/>
      <c r="D146" s="379"/>
      <c r="E146" s="379"/>
      <c r="F146" s="379"/>
      <c r="G146" s="379"/>
      <c r="H146" s="380"/>
      <c r="I146" s="362">
        <v>963615</v>
      </c>
      <c r="J146" s="363"/>
      <c r="K146" s="270">
        <f>I146/7.5345</f>
        <v>127893.68903045988</v>
      </c>
      <c r="L146" s="269">
        <f>I146*M146/1000</f>
        <v>0</v>
      </c>
      <c r="M146" s="84"/>
    </row>
    <row r="147" spans="1:17" x14ac:dyDescent="0.25">
      <c r="A147" s="289" t="s">
        <v>14</v>
      </c>
      <c r="B147" s="290"/>
      <c r="C147" s="290"/>
      <c r="D147" s="290"/>
      <c r="E147" s="290"/>
      <c r="F147" s="290"/>
      <c r="G147" s="290"/>
      <c r="H147" s="291"/>
      <c r="I147" s="336">
        <v>50000</v>
      </c>
      <c r="J147" s="337"/>
      <c r="K147" s="270">
        <f t="shared" ref="K147:K149" si="18">I147/7.5345</f>
        <v>6636.1404207313026</v>
      </c>
      <c r="L147" s="269">
        <f>I147*M147/1000</f>
        <v>0</v>
      </c>
      <c r="M147" s="84"/>
    </row>
    <row r="148" spans="1:17" x14ac:dyDescent="0.25">
      <c r="A148" s="377" t="s">
        <v>18</v>
      </c>
      <c r="B148" s="372"/>
      <c r="C148" s="372"/>
      <c r="D148" s="372"/>
      <c r="E148" s="372"/>
      <c r="F148" s="372"/>
      <c r="G148" s="372"/>
      <c r="H148" s="373"/>
      <c r="I148" s="336">
        <v>50000</v>
      </c>
      <c r="J148" s="337"/>
      <c r="K148" s="270">
        <f t="shared" si="18"/>
        <v>6636.1404207313026</v>
      </c>
      <c r="L148" s="269">
        <f>I148*M148/1000</f>
        <v>0</v>
      </c>
      <c r="M148" s="84"/>
    </row>
    <row r="149" spans="1:17" x14ac:dyDescent="0.25">
      <c r="A149" s="389" t="s">
        <v>15</v>
      </c>
      <c r="B149" s="390"/>
      <c r="C149" s="390"/>
      <c r="D149" s="390"/>
      <c r="E149" s="390"/>
      <c r="F149" s="390"/>
      <c r="G149" s="390"/>
      <c r="H149" s="391"/>
      <c r="I149" s="367">
        <v>50000</v>
      </c>
      <c r="J149" s="368"/>
      <c r="K149" s="270">
        <f t="shared" si="18"/>
        <v>6636.1404207313026</v>
      </c>
      <c r="L149" s="269">
        <f>I149*M149/1000</f>
        <v>0</v>
      </c>
      <c r="M149" s="84"/>
    </row>
    <row r="150" spans="1:17" ht="15.75" thickBot="1" x14ac:dyDescent="0.3">
      <c r="A150" s="369" t="s">
        <v>3</v>
      </c>
      <c r="B150" s="370"/>
      <c r="C150" s="370"/>
      <c r="D150" s="370"/>
      <c r="E150" s="370"/>
      <c r="F150" s="370"/>
      <c r="G150" s="370"/>
      <c r="H150" s="370"/>
      <c r="I150" s="370"/>
      <c r="J150" s="370"/>
      <c r="K150" s="199"/>
      <c r="L150" s="258">
        <f>SUM(L146:L149)</f>
        <v>0</v>
      </c>
      <c r="M150" s="84"/>
    </row>
    <row r="151" spans="1:17" ht="16.5" thickTop="1" thickBot="1" x14ac:dyDescent="0.3">
      <c r="A151" s="353" t="s">
        <v>85</v>
      </c>
      <c r="B151" s="354"/>
      <c r="C151" s="354"/>
      <c r="D151" s="354"/>
      <c r="E151" s="354"/>
      <c r="F151" s="354"/>
      <c r="G151" s="354"/>
      <c r="H151" s="354"/>
      <c r="I151" s="354"/>
      <c r="J151" s="354"/>
      <c r="K151" s="202"/>
      <c r="L151" s="273">
        <f>L143+L150</f>
        <v>0</v>
      </c>
    </row>
    <row r="152" spans="1:17" ht="16.5" thickTop="1" thickBot="1" x14ac:dyDescent="0.3">
      <c r="A152" s="43"/>
      <c r="B152" s="7"/>
      <c r="C152" s="7"/>
      <c r="D152" s="7"/>
      <c r="E152" s="7"/>
      <c r="F152" s="7"/>
      <c r="G152" s="7"/>
      <c r="H152" s="7"/>
      <c r="I152" s="7"/>
      <c r="J152" s="7"/>
      <c r="K152" s="177"/>
      <c r="L152" s="266"/>
    </row>
    <row r="153" spans="1:17" ht="24.75" customHeight="1" thickTop="1" thickBot="1" x14ac:dyDescent="0.3">
      <c r="A153" s="356" t="s">
        <v>182</v>
      </c>
      <c r="B153" s="357"/>
      <c r="C153" s="357"/>
      <c r="D153" s="357"/>
      <c r="E153" s="357"/>
      <c r="F153" s="357"/>
      <c r="G153" s="357"/>
      <c r="H153" s="357"/>
      <c r="I153" s="357"/>
      <c r="J153" s="358"/>
      <c r="K153" s="206"/>
      <c r="L153" s="267">
        <f>L33+L49+L58+L73+L88+L104+L119+L135+L151</f>
        <v>0</v>
      </c>
      <c r="N153" s="82"/>
      <c r="O153" s="82"/>
      <c r="P153" s="38"/>
      <c r="Q153" s="82"/>
    </row>
    <row r="154" spans="1:17" ht="15.75" thickTop="1" x14ac:dyDescent="0.25"/>
  </sheetData>
  <mergeCells count="236">
    <mergeCell ref="A8:H8"/>
    <mergeCell ref="I8:J8"/>
    <mergeCell ref="A2:L2"/>
    <mergeCell ref="A3:C3"/>
    <mergeCell ref="D3:L3"/>
    <mergeCell ref="A5:L5"/>
    <mergeCell ref="A6:H6"/>
    <mergeCell ref="I6:J6"/>
    <mergeCell ref="A7:H7"/>
    <mergeCell ref="I7:J7"/>
    <mergeCell ref="A11:J11"/>
    <mergeCell ref="A12:L12"/>
    <mergeCell ref="A13:H13"/>
    <mergeCell ref="I13:J13"/>
    <mergeCell ref="A9:H9"/>
    <mergeCell ref="I9:J9"/>
    <mergeCell ref="A10:H10"/>
    <mergeCell ref="I10:J10"/>
    <mergeCell ref="A16:H16"/>
    <mergeCell ref="I16:J16"/>
    <mergeCell ref="A17:H17"/>
    <mergeCell ref="I17:J17"/>
    <mergeCell ref="A14:H14"/>
    <mergeCell ref="I14:J14"/>
    <mergeCell ref="A15:H15"/>
    <mergeCell ref="I15:J15"/>
    <mergeCell ref="A18:J18"/>
    <mergeCell ref="A29:H29"/>
    <mergeCell ref="I29:J29"/>
    <mergeCell ref="A30:H30"/>
    <mergeCell ref="A22:H22"/>
    <mergeCell ref="I22:J22"/>
    <mergeCell ref="A23:H23"/>
    <mergeCell ref="I23:J23"/>
    <mergeCell ref="A19:L19"/>
    <mergeCell ref="A20:H20"/>
    <mergeCell ref="A28:H28"/>
    <mergeCell ref="I28:J28"/>
    <mergeCell ref="I20:J20"/>
    <mergeCell ref="A21:H21"/>
    <mergeCell ref="I21:J21"/>
    <mergeCell ref="A24:H24"/>
    <mergeCell ref="I24:J24"/>
    <mergeCell ref="A25:J25"/>
    <mergeCell ref="I30:J30"/>
    <mergeCell ref="A35:L35"/>
    <mergeCell ref="A36:H36"/>
    <mergeCell ref="I36:J36"/>
    <mergeCell ref="A37:H37"/>
    <mergeCell ref="I37:J37"/>
    <mergeCell ref="A33:J33"/>
    <mergeCell ref="A34:L34"/>
    <mergeCell ref="A40:H40"/>
    <mergeCell ref="I40:J40"/>
    <mergeCell ref="A41:J41"/>
    <mergeCell ref="A42:L42"/>
    <mergeCell ref="A38:H38"/>
    <mergeCell ref="I38:J38"/>
    <mergeCell ref="A39:H39"/>
    <mergeCell ref="I39:J39"/>
    <mergeCell ref="A45:H45"/>
    <mergeCell ref="I45:J45"/>
    <mergeCell ref="A46:H46"/>
    <mergeCell ref="I46:J46"/>
    <mergeCell ref="A43:H43"/>
    <mergeCell ref="I43:J43"/>
    <mergeCell ref="A44:H44"/>
    <mergeCell ref="I44:J44"/>
    <mergeCell ref="A47:H47"/>
    <mergeCell ref="I47:J47"/>
    <mergeCell ref="A48:J48"/>
    <mergeCell ref="A53:H53"/>
    <mergeCell ref="I53:J53"/>
    <mergeCell ref="A54:H54"/>
    <mergeCell ref="I54:J54"/>
    <mergeCell ref="A49:J49"/>
    <mergeCell ref="A51:L51"/>
    <mergeCell ref="A52:H52"/>
    <mergeCell ref="I52:J52"/>
    <mergeCell ref="A57:J57"/>
    <mergeCell ref="A55:H55"/>
    <mergeCell ref="I55:J55"/>
    <mergeCell ref="A56:H56"/>
    <mergeCell ref="I56:J56"/>
    <mergeCell ref="A58:J58"/>
    <mergeCell ref="A60:L60"/>
    <mergeCell ref="A63:H63"/>
    <mergeCell ref="I63:J63"/>
    <mergeCell ref="A64:H64"/>
    <mergeCell ref="I64:J64"/>
    <mergeCell ref="A61:H61"/>
    <mergeCell ref="I61:J61"/>
    <mergeCell ref="A62:H62"/>
    <mergeCell ref="I62:J62"/>
    <mergeCell ref="A68:H68"/>
    <mergeCell ref="I68:J68"/>
    <mergeCell ref="A69:H69"/>
    <mergeCell ref="I69:J69"/>
    <mergeCell ref="A65:H65"/>
    <mergeCell ref="I65:J65"/>
    <mergeCell ref="A66:J66"/>
    <mergeCell ref="A67:L67"/>
    <mergeCell ref="A79:H79"/>
    <mergeCell ref="I79:J79"/>
    <mergeCell ref="A72:J72"/>
    <mergeCell ref="A70:H70"/>
    <mergeCell ref="I70:J70"/>
    <mergeCell ref="A71:H71"/>
    <mergeCell ref="I71:J71"/>
    <mergeCell ref="A77:H77"/>
    <mergeCell ref="I77:J77"/>
    <mergeCell ref="A78:H78"/>
    <mergeCell ref="I78:J78"/>
    <mergeCell ref="A73:J73"/>
    <mergeCell ref="A75:L75"/>
    <mergeCell ref="A76:H76"/>
    <mergeCell ref="I76:J76"/>
    <mergeCell ref="A81:J81"/>
    <mergeCell ref="A82:L82"/>
    <mergeCell ref="A83:H83"/>
    <mergeCell ref="I83:J83"/>
    <mergeCell ref="A80:H80"/>
    <mergeCell ref="I80:J80"/>
    <mergeCell ref="A87:J87"/>
    <mergeCell ref="A86:H86"/>
    <mergeCell ref="I86:J86"/>
    <mergeCell ref="A91:H91"/>
    <mergeCell ref="I91:J91"/>
    <mergeCell ref="A84:H84"/>
    <mergeCell ref="I84:J84"/>
    <mergeCell ref="A85:H85"/>
    <mergeCell ref="I85:J85"/>
    <mergeCell ref="A92:H92"/>
    <mergeCell ref="I92:J92"/>
    <mergeCell ref="A88:J88"/>
    <mergeCell ref="A90:L90"/>
    <mergeCell ref="A95:H95"/>
    <mergeCell ref="I95:J95"/>
    <mergeCell ref="A96:J96"/>
    <mergeCell ref="A97:L97"/>
    <mergeCell ref="A93:H93"/>
    <mergeCell ref="I93:J93"/>
    <mergeCell ref="A94:H94"/>
    <mergeCell ref="I94:J94"/>
    <mergeCell ref="A100:H100"/>
    <mergeCell ref="I100:J100"/>
    <mergeCell ref="A101:H101"/>
    <mergeCell ref="I101:J101"/>
    <mergeCell ref="A98:H98"/>
    <mergeCell ref="I98:J98"/>
    <mergeCell ref="A99:H99"/>
    <mergeCell ref="I99:J99"/>
    <mergeCell ref="A102:H102"/>
    <mergeCell ref="I102:J102"/>
    <mergeCell ref="A103:J103"/>
    <mergeCell ref="A108:H108"/>
    <mergeCell ref="I108:J108"/>
    <mergeCell ref="A109:H109"/>
    <mergeCell ref="I109:J109"/>
    <mergeCell ref="A104:J104"/>
    <mergeCell ref="A106:L106"/>
    <mergeCell ref="A107:H107"/>
    <mergeCell ref="I107:J107"/>
    <mergeCell ref="A112:J112"/>
    <mergeCell ref="A127:J127"/>
    <mergeCell ref="A128:L128"/>
    <mergeCell ref="A119:J119"/>
    <mergeCell ref="A121:L121"/>
    <mergeCell ref="A130:H130"/>
    <mergeCell ref="A113:L113"/>
    <mergeCell ref="A114:H114"/>
    <mergeCell ref="I114:J114"/>
    <mergeCell ref="A110:H110"/>
    <mergeCell ref="I110:J110"/>
    <mergeCell ref="A111:H111"/>
    <mergeCell ref="I111:J111"/>
    <mergeCell ref="A117:H117"/>
    <mergeCell ref="I117:J117"/>
    <mergeCell ref="A115:H115"/>
    <mergeCell ref="I115:J115"/>
    <mergeCell ref="A116:H116"/>
    <mergeCell ref="I116:J116"/>
    <mergeCell ref="A143:J143"/>
    <mergeCell ref="A144:L144"/>
    <mergeCell ref="A145:H145"/>
    <mergeCell ref="I145:J145"/>
    <mergeCell ref="A142:H142"/>
    <mergeCell ref="I142:J142"/>
    <mergeCell ref="I138:J138"/>
    <mergeCell ref="I130:J130"/>
    <mergeCell ref="A133:H133"/>
    <mergeCell ref="I133:J133"/>
    <mergeCell ref="A134:J134"/>
    <mergeCell ref="A131:H131"/>
    <mergeCell ref="I131:J131"/>
    <mergeCell ref="A132:H132"/>
    <mergeCell ref="I139:J139"/>
    <mergeCell ref="A140:H140"/>
    <mergeCell ref="A141:H141"/>
    <mergeCell ref="I141:J141"/>
    <mergeCell ref="I132:J132"/>
    <mergeCell ref="A31:H31"/>
    <mergeCell ref="I31:J31"/>
    <mergeCell ref="A32:J32"/>
    <mergeCell ref="A26:L26"/>
    <mergeCell ref="A27:H27"/>
    <mergeCell ref="I27:J27"/>
    <mergeCell ref="I140:J140"/>
    <mergeCell ref="A135:J135"/>
    <mergeCell ref="A137:L137"/>
    <mergeCell ref="A138:H138"/>
    <mergeCell ref="A129:H129"/>
    <mergeCell ref="I129:J129"/>
    <mergeCell ref="A139:H139"/>
    <mergeCell ref="A118:J118"/>
    <mergeCell ref="A124:H124"/>
    <mergeCell ref="I124:J124"/>
    <mergeCell ref="A125:H125"/>
    <mergeCell ref="I125:J125"/>
    <mergeCell ref="A122:H122"/>
    <mergeCell ref="I122:J122"/>
    <mergeCell ref="A123:H123"/>
    <mergeCell ref="I123:J123"/>
    <mergeCell ref="A126:H126"/>
    <mergeCell ref="I126:J126"/>
    <mergeCell ref="A153:J153"/>
    <mergeCell ref="A151:J151"/>
    <mergeCell ref="A150:J150"/>
    <mergeCell ref="A148:H148"/>
    <mergeCell ref="I148:J148"/>
    <mergeCell ref="A149:H149"/>
    <mergeCell ref="I149:J149"/>
    <mergeCell ref="A146:H146"/>
    <mergeCell ref="I146:J146"/>
    <mergeCell ref="A147:H147"/>
    <mergeCell ref="I147:J147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58"/>
  <sheetViews>
    <sheetView topLeftCell="A21" zoomScaleNormal="100" workbookViewId="0">
      <selection activeCell="H23" sqref="H23"/>
    </sheetView>
  </sheetViews>
  <sheetFormatPr defaultColWidth="9.140625" defaultRowHeight="14.25" x14ac:dyDescent="0.2"/>
  <cols>
    <col min="1" max="1" width="4.7109375" style="1" customWidth="1"/>
    <col min="2" max="2" width="11.7109375" style="1" customWidth="1"/>
    <col min="3" max="3" width="12.42578125" style="1" customWidth="1"/>
    <col min="4" max="6" width="9.140625" style="1"/>
    <col min="7" max="7" width="15.140625" style="1" customWidth="1"/>
    <col min="8" max="8" width="19" style="178" customWidth="1"/>
    <col min="9" max="16384" width="9.140625" style="1"/>
  </cols>
  <sheetData>
    <row r="1" spans="2:18" ht="17.100000000000001" customHeight="1" x14ac:dyDescent="0.2">
      <c r="B1" s="437" t="s">
        <v>0</v>
      </c>
      <c r="C1" s="437"/>
      <c r="D1" s="437"/>
      <c r="E1" s="430" t="s">
        <v>177</v>
      </c>
      <c r="F1" s="431"/>
      <c r="G1" s="431"/>
      <c r="H1" s="431"/>
      <c r="I1" s="11"/>
      <c r="J1" s="11"/>
    </row>
    <row r="2" spans="2:18" ht="17.100000000000001" customHeight="1" x14ac:dyDescent="0.2">
      <c r="B2" s="437" t="s">
        <v>1</v>
      </c>
      <c r="C2" s="437"/>
      <c r="D2" s="437"/>
      <c r="E2" s="432" t="s">
        <v>177</v>
      </c>
      <c r="F2" s="431"/>
      <c r="G2" s="431"/>
      <c r="H2" s="431"/>
      <c r="I2" s="11"/>
      <c r="J2" s="11"/>
    </row>
    <row r="3" spans="2:18" ht="17.100000000000001" customHeight="1" x14ac:dyDescent="0.2">
      <c r="B3" s="438" t="s">
        <v>2</v>
      </c>
      <c r="C3" s="438"/>
      <c r="D3" s="438"/>
      <c r="E3" s="432" t="s">
        <v>210</v>
      </c>
      <c r="F3" s="431"/>
      <c r="G3" s="431"/>
      <c r="H3" s="431"/>
      <c r="I3" s="11"/>
      <c r="J3" s="11"/>
    </row>
    <row r="4" spans="2:18" ht="17.100000000000001" customHeight="1" x14ac:dyDescent="0.25">
      <c r="B4" s="438" t="s">
        <v>7</v>
      </c>
      <c r="C4" s="438"/>
      <c r="D4" s="438"/>
      <c r="E4" s="432">
        <v>97103671104</v>
      </c>
      <c r="F4" s="431"/>
      <c r="G4" s="431"/>
      <c r="H4" s="431"/>
      <c r="I4" s="7"/>
      <c r="J4" s="7"/>
    </row>
    <row r="5" spans="2:18" ht="17.100000000000001" customHeight="1" x14ac:dyDescent="0.25">
      <c r="B5" s="438" t="s">
        <v>174</v>
      </c>
      <c r="C5" s="438"/>
      <c r="D5" s="438"/>
      <c r="E5" s="432" t="s">
        <v>183</v>
      </c>
      <c r="F5" s="431"/>
      <c r="G5" s="431"/>
      <c r="H5" s="431"/>
      <c r="I5" s="7"/>
      <c r="J5" s="7"/>
    </row>
    <row r="6" spans="2:18" ht="12" customHeight="1" x14ac:dyDescent="0.25">
      <c r="B6" s="7"/>
      <c r="C6" s="7"/>
      <c r="D6" s="7"/>
      <c r="E6" s="7"/>
      <c r="F6" s="7"/>
      <c r="G6" s="7"/>
      <c r="H6" s="177"/>
      <c r="I6" s="7"/>
      <c r="J6" s="7"/>
    </row>
    <row r="7" spans="2:18" ht="17.100000000000001" customHeight="1" x14ac:dyDescent="0.25">
      <c r="B7" s="437" t="s">
        <v>296</v>
      </c>
      <c r="C7" s="437"/>
      <c r="D7" s="437"/>
      <c r="E7" s="422">
        <v>136000000</v>
      </c>
      <c r="F7" s="423"/>
      <c r="G7" s="423"/>
      <c r="H7" s="278">
        <f>E7/7.5345</f>
        <v>18050301.944389142</v>
      </c>
      <c r="I7" s="29"/>
      <c r="J7" s="29"/>
    </row>
    <row r="8" spans="2:18" ht="10.5" customHeight="1" x14ac:dyDescent="0.25">
      <c r="B8" s="118"/>
      <c r="C8" s="118"/>
      <c r="D8" s="118"/>
      <c r="E8" s="139"/>
      <c r="F8" s="139"/>
      <c r="G8" s="139"/>
      <c r="H8" s="505"/>
      <c r="I8" s="30"/>
      <c r="J8" s="30"/>
    </row>
    <row r="9" spans="2:18" ht="17.100000000000001" customHeight="1" x14ac:dyDescent="0.25">
      <c r="B9" s="437" t="s">
        <v>4</v>
      </c>
      <c r="C9" s="437"/>
      <c r="D9" s="437"/>
      <c r="E9" s="424">
        <v>495</v>
      </c>
      <c r="F9" s="425"/>
      <c r="G9" s="425"/>
      <c r="H9" s="506"/>
      <c r="I9" s="29"/>
      <c r="J9" s="29"/>
    </row>
    <row r="10" spans="2:18" ht="17.100000000000001" customHeight="1" x14ac:dyDescent="0.25">
      <c r="B10" s="438" t="s">
        <v>55</v>
      </c>
      <c r="C10" s="438"/>
      <c r="D10" s="438"/>
      <c r="E10" s="424">
        <v>398</v>
      </c>
      <c r="F10" s="425"/>
      <c r="G10" s="425"/>
      <c r="H10" s="507"/>
      <c r="I10" s="31"/>
      <c r="J10" s="31"/>
    </row>
    <row r="11" spans="2:18" ht="12" customHeight="1" thickBot="1" x14ac:dyDescent="0.3">
      <c r="B11" s="8"/>
      <c r="C11" s="8"/>
      <c r="D11" s="8"/>
      <c r="E11" s="8"/>
      <c r="F11" s="8"/>
      <c r="G11" s="8"/>
      <c r="H11" s="508"/>
      <c r="I11" s="8"/>
      <c r="J11" s="8"/>
    </row>
    <row r="12" spans="2:18" ht="17.100000000000001" customHeight="1" thickTop="1" thickBot="1" x14ac:dyDescent="0.3">
      <c r="B12" s="445" t="s">
        <v>148</v>
      </c>
      <c r="C12" s="446"/>
      <c r="D12" s="446"/>
      <c r="E12" s="446"/>
      <c r="F12" s="446"/>
      <c r="G12" s="447"/>
      <c r="H12" s="509"/>
      <c r="I12" s="28"/>
      <c r="J12" s="28"/>
      <c r="M12" s="26"/>
      <c r="N12" s="28"/>
      <c r="O12" s="28"/>
      <c r="P12" s="28"/>
      <c r="Q12" s="28"/>
      <c r="R12" s="28"/>
    </row>
    <row r="13" spans="2:18" ht="17.100000000000001" customHeight="1" thickTop="1" x14ac:dyDescent="0.2">
      <c r="B13" s="433" t="s">
        <v>149</v>
      </c>
      <c r="C13" s="434"/>
      <c r="D13" s="434"/>
      <c r="E13" s="434"/>
      <c r="F13" s="435">
        <v>18</v>
      </c>
      <c r="G13" s="436"/>
      <c r="H13" s="510"/>
      <c r="I13" s="11"/>
      <c r="J13" s="11"/>
      <c r="M13" s="27"/>
      <c r="N13" s="11"/>
      <c r="O13" s="11"/>
      <c r="P13" s="11"/>
      <c r="Q13" s="11"/>
      <c r="R13" s="11"/>
    </row>
    <row r="14" spans="2:18" ht="17.100000000000001" customHeight="1" x14ac:dyDescent="0.2">
      <c r="B14" s="426" t="s">
        <v>150</v>
      </c>
      <c r="C14" s="427"/>
      <c r="D14" s="427"/>
      <c r="E14" s="427"/>
      <c r="F14" s="428">
        <v>16</v>
      </c>
      <c r="G14" s="429"/>
      <c r="H14" s="510"/>
      <c r="I14" s="11"/>
      <c r="J14" s="11"/>
      <c r="M14" s="27"/>
      <c r="N14" s="11"/>
      <c r="O14" s="11"/>
      <c r="P14" s="11"/>
      <c r="Q14" s="11"/>
      <c r="R14" s="11"/>
    </row>
    <row r="15" spans="2:18" ht="17.100000000000001" customHeight="1" thickBot="1" x14ac:dyDescent="0.25">
      <c r="B15" s="426" t="s">
        <v>151</v>
      </c>
      <c r="C15" s="427"/>
      <c r="D15" s="427"/>
      <c r="E15" s="427"/>
      <c r="F15" s="428">
        <v>4</v>
      </c>
      <c r="G15" s="429"/>
      <c r="H15" s="510"/>
      <c r="I15" s="11"/>
      <c r="J15" s="11"/>
      <c r="M15" s="27"/>
      <c r="N15" s="11"/>
      <c r="O15" s="11"/>
      <c r="P15" s="11"/>
      <c r="Q15" s="11"/>
      <c r="R15" s="11"/>
    </row>
    <row r="16" spans="2:18" ht="17.100000000000001" customHeight="1" thickTop="1" thickBot="1" x14ac:dyDescent="0.25">
      <c r="B16" s="418" t="s">
        <v>3</v>
      </c>
      <c r="C16" s="419"/>
      <c r="D16" s="419"/>
      <c r="E16" s="419"/>
      <c r="F16" s="420">
        <f>SUM(F13:G15)</f>
        <v>38</v>
      </c>
      <c r="G16" s="421"/>
      <c r="H16" s="510"/>
      <c r="I16" s="13"/>
      <c r="J16" s="13"/>
      <c r="M16" s="12"/>
      <c r="N16" s="11"/>
      <c r="O16" s="11"/>
      <c r="P16" s="11"/>
      <c r="Q16" s="13"/>
      <c r="R16" s="13"/>
    </row>
    <row r="17" spans="2:10" ht="12" customHeight="1" thickTop="1" x14ac:dyDescent="0.25">
      <c r="B17" s="9"/>
      <c r="C17" s="9"/>
      <c r="D17" s="9"/>
      <c r="E17" s="12"/>
      <c r="F17" s="11"/>
      <c r="G17" s="11"/>
      <c r="H17" s="510"/>
      <c r="I17" s="13"/>
      <c r="J17" s="13"/>
    </row>
    <row r="18" spans="2:10" ht="20.100000000000001" customHeight="1" x14ac:dyDescent="0.2">
      <c r="B18" s="448" t="s">
        <v>186</v>
      </c>
      <c r="C18" s="449"/>
      <c r="D18" s="449"/>
      <c r="E18" s="449"/>
      <c r="F18" s="449"/>
      <c r="G18" s="450"/>
      <c r="H18" s="511" t="s">
        <v>13</v>
      </c>
      <c r="I18" s="32"/>
      <c r="J18" s="32"/>
    </row>
    <row r="19" spans="2:10" ht="11.25" customHeight="1" x14ac:dyDescent="0.25">
      <c r="B19" s="6"/>
      <c r="C19" s="7"/>
      <c r="D19" s="7"/>
      <c r="E19" s="7"/>
      <c r="F19" s="7"/>
      <c r="G19" s="7"/>
      <c r="H19" s="177"/>
      <c r="I19" s="7"/>
      <c r="J19" s="7"/>
    </row>
    <row r="20" spans="2:10" ht="30.75" customHeight="1" x14ac:dyDescent="0.2">
      <c r="B20" s="451" t="s">
        <v>184</v>
      </c>
      <c r="C20" s="452"/>
      <c r="D20" s="453"/>
      <c r="E20" s="454">
        <f>200000/7.5345</f>
        <v>26544.56168292521</v>
      </c>
      <c r="F20" s="455"/>
      <c r="G20" s="456"/>
      <c r="H20" s="512">
        <v>0</v>
      </c>
      <c r="I20" s="33"/>
      <c r="J20" s="33"/>
    </row>
    <row r="21" spans="2:10" ht="17.100000000000001" customHeight="1" thickBot="1" x14ac:dyDescent="0.25">
      <c r="B21" s="457" t="s">
        <v>185</v>
      </c>
      <c r="C21" s="458"/>
      <c r="D21" s="459"/>
      <c r="E21" s="460">
        <f>400000/7.5345</f>
        <v>53089.123365850421</v>
      </c>
      <c r="F21" s="461"/>
      <c r="G21" s="462"/>
      <c r="H21" s="513">
        <v>0</v>
      </c>
      <c r="I21" s="11"/>
      <c r="J21" s="11"/>
    </row>
    <row r="22" spans="2:10" ht="21.6" customHeight="1" thickTop="1" x14ac:dyDescent="0.2">
      <c r="B22" s="466" t="s">
        <v>3</v>
      </c>
      <c r="C22" s="467"/>
      <c r="D22" s="467"/>
      <c r="E22" s="467"/>
      <c r="F22" s="467"/>
      <c r="G22" s="468"/>
      <c r="H22" s="514">
        <f>SUM(H20:H21)</f>
        <v>0</v>
      </c>
      <c r="I22" s="34"/>
      <c r="J22" s="34"/>
    </row>
    <row r="23" spans="2:10" ht="21.6" customHeight="1" x14ac:dyDescent="0.2">
      <c r="B23" s="523"/>
      <c r="C23" s="523"/>
      <c r="D23" s="523"/>
      <c r="E23" s="523"/>
      <c r="F23" s="523"/>
      <c r="G23" s="523"/>
      <c r="H23" s="524"/>
      <c r="I23" s="34"/>
      <c r="J23" s="34"/>
    </row>
    <row r="24" spans="2:10" ht="15.75" customHeight="1" x14ac:dyDescent="0.25">
      <c r="B24" s="7"/>
      <c r="C24" s="7"/>
      <c r="D24" s="7"/>
      <c r="E24" s="7"/>
      <c r="F24" s="7"/>
      <c r="G24" s="7"/>
      <c r="H24" s="177"/>
      <c r="I24" s="7"/>
      <c r="J24" s="7"/>
    </row>
    <row r="25" spans="2:10" ht="20.100000000000001" customHeight="1" x14ac:dyDescent="0.2">
      <c r="B25" s="448" t="s">
        <v>187</v>
      </c>
      <c r="C25" s="449"/>
      <c r="D25" s="449"/>
      <c r="E25" s="449"/>
      <c r="F25" s="449"/>
      <c r="G25" s="450"/>
      <c r="H25" s="511" t="s">
        <v>5</v>
      </c>
      <c r="I25" s="32"/>
      <c r="J25" s="32"/>
    </row>
    <row r="26" spans="2:10" ht="12" customHeight="1" x14ac:dyDescent="0.25">
      <c r="B26" s="7"/>
      <c r="C26" s="7"/>
      <c r="D26" s="7"/>
      <c r="E26" s="7"/>
      <c r="F26" s="7"/>
      <c r="G26" s="7"/>
      <c r="H26" s="177"/>
      <c r="I26" s="7"/>
      <c r="J26" s="7"/>
    </row>
    <row r="27" spans="2:10" ht="20.100000000000001" customHeight="1" thickBot="1" x14ac:dyDescent="0.25">
      <c r="B27" s="463" t="s">
        <v>19</v>
      </c>
      <c r="C27" s="464"/>
      <c r="D27" s="464"/>
      <c r="E27" s="464"/>
      <c r="F27" s="465"/>
      <c r="G27" s="143" t="s">
        <v>57</v>
      </c>
      <c r="H27" s="515" t="s">
        <v>13</v>
      </c>
      <c r="I27" s="11"/>
      <c r="J27" s="11"/>
    </row>
    <row r="28" spans="2:10" ht="17.100000000000001" customHeight="1" thickTop="1" x14ac:dyDescent="0.2">
      <c r="B28" s="475" t="s">
        <v>56</v>
      </c>
      <c r="C28" s="476"/>
      <c r="D28" s="476"/>
      <c r="E28" s="476"/>
      <c r="F28" s="477"/>
      <c r="G28" s="282">
        <v>51</v>
      </c>
      <c r="H28" s="516">
        <v>0</v>
      </c>
      <c r="I28" s="104"/>
      <c r="J28" s="104"/>
    </row>
    <row r="29" spans="2:10" ht="17.100000000000001" customHeight="1" x14ac:dyDescent="0.2">
      <c r="B29" s="469" t="s">
        <v>58</v>
      </c>
      <c r="C29" s="470"/>
      <c r="D29" s="470"/>
      <c r="E29" s="470"/>
      <c r="F29" s="471"/>
      <c r="G29" s="283">
        <v>10</v>
      </c>
      <c r="H29" s="517">
        <v>0</v>
      </c>
      <c r="I29" s="104"/>
      <c r="J29" s="104"/>
    </row>
    <row r="30" spans="2:10" ht="17.100000000000001" customHeight="1" x14ac:dyDescent="0.2">
      <c r="B30" s="469" t="s">
        <v>59</v>
      </c>
      <c r="C30" s="470"/>
      <c r="D30" s="470"/>
      <c r="E30" s="470"/>
      <c r="F30" s="471"/>
      <c r="G30" s="283">
        <v>48</v>
      </c>
      <c r="H30" s="517">
        <v>0</v>
      </c>
      <c r="I30" s="104"/>
      <c r="J30" s="104"/>
    </row>
    <row r="31" spans="2:10" ht="17.100000000000001" customHeight="1" x14ac:dyDescent="0.2">
      <c r="B31" s="469" t="s">
        <v>60</v>
      </c>
      <c r="C31" s="470"/>
      <c r="D31" s="470"/>
      <c r="E31" s="470"/>
      <c r="F31" s="471"/>
      <c r="G31" s="283">
        <v>5</v>
      </c>
      <c r="H31" s="517">
        <v>0</v>
      </c>
      <c r="I31" s="104"/>
      <c r="J31" s="104"/>
    </row>
    <row r="32" spans="2:10" ht="17.100000000000001" customHeight="1" x14ac:dyDescent="0.2">
      <c r="B32" s="469" t="s">
        <v>61</v>
      </c>
      <c r="C32" s="470"/>
      <c r="D32" s="470"/>
      <c r="E32" s="470"/>
      <c r="F32" s="471"/>
      <c r="G32" s="283">
        <v>4</v>
      </c>
      <c r="H32" s="517">
        <v>0</v>
      </c>
      <c r="I32" s="104"/>
      <c r="J32" s="104"/>
    </row>
    <row r="33" spans="2:10" ht="17.100000000000001" customHeight="1" x14ac:dyDescent="0.2">
      <c r="B33" s="469" t="s">
        <v>62</v>
      </c>
      <c r="C33" s="470"/>
      <c r="D33" s="470"/>
      <c r="E33" s="470"/>
      <c r="F33" s="471"/>
      <c r="G33" s="283">
        <v>2</v>
      </c>
      <c r="H33" s="517">
        <v>0</v>
      </c>
      <c r="I33" s="104"/>
      <c r="J33" s="104"/>
    </row>
    <row r="34" spans="2:10" ht="17.100000000000001" customHeight="1" x14ac:dyDescent="0.2">
      <c r="B34" s="469" t="s">
        <v>63</v>
      </c>
      <c r="C34" s="470"/>
      <c r="D34" s="470"/>
      <c r="E34" s="470"/>
      <c r="F34" s="471"/>
      <c r="G34" s="283">
        <v>1</v>
      </c>
      <c r="H34" s="517">
        <v>0</v>
      </c>
      <c r="I34" s="104"/>
      <c r="J34" s="104"/>
    </row>
    <row r="35" spans="2:10" ht="17.100000000000001" customHeight="1" x14ac:dyDescent="0.2">
      <c r="B35" s="469" t="s">
        <v>64</v>
      </c>
      <c r="C35" s="470"/>
      <c r="D35" s="470"/>
      <c r="E35" s="470"/>
      <c r="F35" s="471"/>
      <c r="G35" s="283">
        <v>2</v>
      </c>
      <c r="H35" s="517">
        <v>0</v>
      </c>
      <c r="I35" s="104"/>
      <c r="J35" s="104"/>
    </row>
    <row r="36" spans="2:10" ht="17.100000000000001" customHeight="1" x14ac:dyDescent="0.2">
      <c r="B36" s="469" t="s">
        <v>65</v>
      </c>
      <c r="C36" s="470"/>
      <c r="D36" s="470"/>
      <c r="E36" s="470"/>
      <c r="F36" s="471"/>
      <c r="G36" s="283">
        <v>1</v>
      </c>
      <c r="H36" s="517">
        <v>0</v>
      </c>
      <c r="I36" s="104"/>
      <c r="J36" s="104"/>
    </row>
    <row r="37" spans="2:10" ht="17.100000000000001" customHeight="1" x14ac:dyDescent="0.2">
      <c r="B37" s="469" t="s">
        <v>66</v>
      </c>
      <c r="C37" s="470"/>
      <c r="D37" s="470"/>
      <c r="E37" s="470"/>
      <c r="F37" s="471"/>
      <c r="G37" s="283">
        <v>6</v>
      </c>
      <c r="H37" s="517">
        <v>0</v>
      </c>
      <c r="I37" s="104"/>
      <c r="J37" s="104"/>
    </row>
    <row r="38" spans="2:10" ht="17.100000000000001" customHeight="1" x14ac:dyDescent="0.2">
      <c r="B38" s="469" t="s">
        <v>68</v>
      </c>
      <c r="C38" s="470"/>
      <c r="D38" s="470"/>
      <c r="E38" s="470"/>
      <c r="F38" s="471"/>
      <c r="G38" s="283">
        <v>16</v>
      </c>
      <c r="H38" s="517">
        <v>0</v>
      </c>
      <c r="I38" s="104"/>
      <c r="J38" s="104"/>
    </row>
    <row r="39" spans="2:10" ht="17.100000000000001" customHeight="1" x14ac:dyDescent="0.2">
      <c r="B39" s="469" t="s">
        <v>67</v>
      </c>
      <c r="C39" s="470"/>
      <c r="D39" s="470"/>
      <c r="E39" s="470"/>
      <c r="F39" s="471"/>
      <c r="G39" s="283">
        <v>4</v>
      </c>
      <c r="H39" s="517">
        <v>0</v>
      </c>
      <c r="I39" s="105"/>
      <c r="J39" s="105"/>
    </row>
    <row r="40" spans="2:10" ht="17.100000000000001" customHeight="1" x14ac:dyDescent="0.2">
      <c r="B40" s="469" t="s">
        <v>245</v>
      </c>
      <c r="C40" s="470"/>
      <c r="D40" s="470"/>
      <c r="E40" s="470"/>
      <c r="F40" s="471"/>
      <c r="G40" s="283">
        <v>22</v>
      </c>
      <c r="H40" s="517">
        <v>0</v>
      </c>
      <c r="I40" s="105"/>
      <c r="J40" s="105"/>
    </row>
    <row r="41" spans="2:10" ht="17.100000000000001" customHeight="1" x14ac:dyDescent="0.2">
      <c r="B41" s="469" t="s">
        <v>69</v>
      </c>
      <c r="C41" s="470"/>
      <c r="D41" s="470"/>
      <c r="E41" s="470"/>
      <c r="F41" s="471"/>
      <c r="G41" s="283">
        <v>3</v>
      </c>
      <c r="H41" s="517">
        <v>0</v>
      </c>
      <c r="I41" s="105"/>
      <c r="J41" s="105"/>
    </row>
    <row r="42" spans="2:10" ht="17.100000000000001" customHeight="1" x14ac:dyDescent="0.2">
      <c r="B42" s="469" t="s">
        <v>70</v>
      </c>
      <c r="C42" s="470"/>
      <c r="D42" s="470"/>
      <c r="E42" s="470"/>
      <c r="F42" s="471"/>
      <c r="G42" s="283">
        <v>6</v>
      </c>
      <c r="H42" s="517">
        <v>0</v>
      </c>
      <c r="I42" s="105"/>
      <c r="J42" s="105"/>
    </row>
    <row r="43" spans="2:10" ht="17.100000000000001" customHeight="1" x14ac:dyDescent="0.2">
      <c r="B43" s="469" t="s">
        <v>20</v>
      </c>
      <c r="C43" s="470"/>
      <c r="D43" s="470"/>
      <c r="E43" s="470"/>
      <c r="F43" s="471"/>
      <c r="G43" s="283">
        <v>140</v>
      </c>
      <c r="H43" s="517">
        <v>0</v>
      </c>
      <c r="I43" s="105"/>
      <c r="J43" s="105"/>
    </row>
    <row r="44" spans="2:10" ht="17.100000000000001" customHeight="1" x14ac:dyDescent="0.2">
      <c r="B44" s="469" t="s">
        <v>71</v>
      </c>
      <c r="C44" s="470"/>
      <c r="D44" s="470"/>
      <c r="E44" s="470"/>
      <c r="F44" s="471"/>
      <c r="G44" s="283">
        <v>44</v>
      </c>
      <c r="H44" s="517">
        <v>0</v>
      </c>
      <c r="I44" s="105"/>
      <c r="J44" s="105"/>
    </row>
    <row r="45" spans="2:10" ht="17.100000000000001" customHeight="1" x14ac:dyDescent="0.2">
      <c r="B45" s="469" t="s">
        <v>72</v>
      </c>
      <c r="C45" s="470"/>
      <c r="D45" s="470"/>
      <c r="E45" s="470"/>
      <c r="F45" s="471"/>
      <c r="G45" s="283">
        <v>27</v>
      </c>
      <c r="H45" s="517">
        <v>0</v>
      </c>
      <c r="I45" s="105"/>
      <c r="J45" s="105"/>
    </row>
    <row r="46" spans="2:10" ht="17.100000000000001" customHeight="1" x14ac:dyDescent="0.2">
      <c r="B46" s="469" t="s">
        <v>73</v>
      </c>
      <c r="C46" s="470"/>
      <c r="D46" s="470"/>
      <c r="E46" s="470"/>
      <c r="F46" s="471"/>
      <c r="G46" s="283">
        <v>4</v>
      </c>
      <c r="H46" s="517">
        <v>0</v>
      </c>
      <c r="I46" s="105"/>
      <c r="J46" s="105"/>
    </row>
    <row r="47" spans="2:10" ht="17.100000000000001" customHeight="1" thickBot="1" x14ac:dyDescent="0.25">
      <c r="B47" s="472" t="s">
        <v>74</v>
      </c>
      <c r="C47" s="473"/>
      <c r="D47" s="473"/>
      <c r="E47" s="473"/>
      <c r="F47" s="474"/>
      <c r="G47" s="284">
        <v>2</v>
      </c>
      <c r="H47" s="518">
        <v>0</v>
      </c>
      <c r="I47" s="104"/>
      <c r="J47" s="104"/>
    </row>
    <row r="48" spans="2:10" ht="17.25" customHeight="1" thickBot="1" x14ac:dyDescent="0.25">
      <c r="B48" s="478" t="s">
        <v>3</v>
      </c>
      <c r="C48" s="479"/>
      <c r="D48" s="479"/>
      <c r="E48" s="479"/>
      <c r="F48" s="480"/>
      <c r="G48" s="144">
        <f>SUM(G28:G47)</f>
        <v>398</v>
      </c>
      <c r="H48" s="519">
        <f>SUM(H28:H47)</f>
        <v>0</v>
      </c>
      <c r="I48" s="104"/>
      <c r="J48" s="104"/>
    </row>
    <row r="49" spans="2:10" ht="1.5" customHeight="1" thickTop="1" x14ac:dyDescent="0.2">
      <c r="B49" s="106"/>
      <c r="C49" s="107"/>
      <c r="D49" s="107"/>
      <c r="E49" s="107"/>
      <c r="F49" s="107"/>
      <c r="G49" s="107"/>
      <c r="H49" s="520"/>
      <c r="I49" s="105"/>
      <c r="J49" s="105"/>
    </row>
    <row r="50" spans="2:10" ht="12" customHeight="1" x14ac:dyDescent="0.2">
      <c r="B50" s="105"/>
      <c r="C50" s="105"/>
      <c r="D50" s="105"/>
      <c r="E50" s="105"/>
      <c r="F50" s="105"/>
      <c r="G50" s="105"/>
      <c r="H50" s="510"/>
      <c r="I50" s="105"/>
      <c r="J50" s="105"/>
    </row>
    <row r="51" spans="2:10" ht="29.45" customHeight="1" x14ac:dyDescent="0.2">
      <c r="B51" s="451" t="s">
        <v>184</v>
      </c>
      <c r="C51" s="452"/>
      <c r="D51" s="453"/>
      <c r="E51" s="454">
        <f>200000/7.5345</f>
        <v>26544.56168292521</v>
      </c>
      <c r="F51" s="455"/>
      <c r="G51" s="456"/>
      <c r="H51" s="525">
        <v>0</v>
      </c>
      <c r="I51" s="33"/>
      <c r="J51" s="33"/>
    </row>
    <row r="52" spans="2:10" ht="15.95" customHeight="1" thickBot="1" x14ac:dyDescent="0.25">
      <c r="B52" s="457" t="s">
        <v>185</v>
      </c>
      <c r="C52" s="458"/>
      <c r="D52" s="459"/>
      <c r="E52" s="460">
        <f>400000/7.5345</f>
        <v>53089.123365850421</v>
      </c>
      <c r="F52" s="461"/>
      <c r="G52" s="462"/>
      <c r="H52" s="526"/>
      <c r="I52" s="11"/>
      <c r="J52" s="11"/>
    </row>
    <row r="53" spans="2:10" ht="18" customHeight="1" thickTop="1" x14ac:dyDescent="0.2">
      <c r="B53" s="439" t="s">
        <v>3</v>
      </c>
      <c r="C53" s="440"/>
      <c r="D53" s="440"/>
      <c r="E53" s="440"/>
      <c r="F53" s="440"/>
      <c r="G53" s="441"/>
      <c r="H53" s="521">
        <f>SUM(H48+H51)</f>
        <v>0</v>
      </c>
      <c r="I53" s="34"/>
      <c r="J53" s="34"/>
    </row>
    <row r="54" spans="2:10" ht="14.25" customHeight="1" thickBot="1" x14ac:dyDescent="0.25">
      <c r="B54" s="11"/>
      <c r="C54" s="105"/>
      <c r="D54" s="105"/>
      <c r="E54" s="105"/>
      <c r="F54" s="105"/>
      <c r="G54" s="105"/>
      <c r="H54" s="510"/>
      <c r="I54" s="105"/>
      <c r="J54" s="105"/>
    </row>
    <row r="55" spans="2:10" ht="21" customHeight="1" thickBot="1" x14ac:dyDescent="0.25">
      <c r="B55" s="442" t="s">
        <v>188</v>
      </c>
      <c r="C55" s="443"/>
      <c r="D55" s="443"/>
      <c r="E55" s="443"/>
      <c r="F55" s="443"/>
      <c r="G55" s="444"/>
      <c r="H55" s="522">
        <f>H22+H53</f>
        <v>0</v>
      </c>
      <c r="I55" s="35"/>
      <c r="J55" s="35"/>
    </row>
    <row r="58" spans="2:10" x14ac:dyDescent="0.2">
      <c r="B58" s="5"/>
      <c r="C58" s="2"/>
      <c r="D58" s="2"/>
      <c r="E58" s="2"/>
      <c r="F58" s="2"/>
    </row>
  </sheetData>
  <mergeCells count="61">
    <mergeCell ref="H51:H52"/>
    <mergeCell ref="B48:F48"/>
    <mergeCell ref="B39:F39"/>
    <mergeCell ref="B40:F40"/>
    <mergeCell ref="B35:F35"/>
    <mergeCell ref="B36:F36"/>
    <mergeCell ref="B46:F46"/>
    <mergeCell ref="B44:F44"/>
    <mergeCell ref="B45:F45"/>
    <mergeCell ref="B43:F43"/>
    <mergeCell ref="B37:F37"/>
    <mergeCell ref="B28:F28"/>
    <mergeCell ref="B29:F29"/>
    <mergeCell ref="B30:F30"/>
    <mergeCell ref="B31:F31"/>
    <mergeCell ref="B32:F32"/>
    <mergeCell ref="B34:F34"/>
    <mergeCell ref="B42:F42"/>
    <mergeCell ref="B38:F38"/>
    <mergeCell ref="B47:F47"/>
    <mergeCell ref="B41:F41"/>
    <mergeCell ref="B53:G53"/>
    <mergeCell ref="B55:G55"/>
    <mergeCell ref="B12:G12"/>
    <mergeCell ref="B25:G25"/>
    <mergeCell ref="B51:D51"/>
    <mergeCell ref="E51:G51"/>
    <mergeCell ref="B52:D52"/>
    <mergeCell ref="E52:G52"/>
    <mergeCell ref="B27:F27"/>
    <mergeCell ref="B18:G18"/>
    <mergeCell ref="B20:D20"/>
    <mergeCell ref="E20:G20"/>
    <mergeCell ref="B21:D21"/>
    <mergeCell ref="E21:G21"/>
    <mergeCell ref="B22:G22"/>
    <mergeCell ref="B33:F33"/>
    <mergeCell ref="E1:H1"/>
    <mergeCell ref="E2:H2"/>
    <mergeCell ref="E4:H4"/>
    <mergeCell ref="B13:E13"/>
    <mergeCell ref="F13:G13"/>
    <mergeCell ref="B7:D7"/>
    <mergeCell ref="B1:D1"/>
    <mergeCell ref="B2:D2"/>
    <mergeCell ref="B9:D9"/>
    <mergeCell ref="B10:D10"/>
    <mergeCell ref="B3:D3"/>
    <mergeCell ref="B4:D4"/>
    <mergeCell ref="B5:D5"/>
    <mergeCell ref="E3:H3"/>
    <mergeCell ref="E5:H5"/>
    <mergeCell ref="B16:E16"/>
    <mergeCell ref="F16:G16"/>
    <mergeCell ref="E7:G7"/>
    <mergeCell ref="E9:G9"/>
    <mergeCell ref="E10:G10"/>
    <mergeCell ref="B14:E14"/>
    <mergeCell ref="F14:G14"/>
    <mergeCell ref="B15:E15"/>
    <mergeCell ref="F15:G15"/>
  </mergeCells>
  <pageMargins left="0.59055118110236227" right="0.59055118110236227" top="0.59055118110236227" bottom="0.59055118110236227" header="0.31496062992125984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7"/>
  <sheetViews>
    <sheetView zoomScaleNormal="100" workbookViewId="0">
      <selection activeCell="O29" sqref="O29"/>
    </sheetView>
  </sheetViews>
  <sheetFormatPr defaultColWidth="9.140625" defaultRowHeight="14.25" x14ac:dyDescent="0.2"/>
  <cols>
    <col min="1" max="1" width="4.140625" style="39" customWidth="1"/>
    <col min="2" max="2" width="11.42578125" style="39" customWidth="1"/>
    <col min="3" max="3" width="16.7109375" style="39" customWidth="1"/>
    <col min="4" max="4" width="11.5703125" style="39" customWidth="1"/>
    <col min="5" max="5" width="14.28515625" style="39" customWidth="1"/>
    <col min="6" max="6" width="12.7109375" style="39" customWidth="1"/>
    <col min="7" max="7" width="29.7109375" style="39" customWidth="1"/>
    <col min="8" max="8" width="19.5703125" style="39" customWidth="1"/>
    <col min="9" max="9" width="8.85546875" style="39" customWidth="1"/>
    <col min="10" max="10" width="9.5703125" style="39" customWidth="1"/>
    <col min="11" max="11" width="6" style="39" customWidth="1"/>
    <col min="12" max="12" width="7.85546875" style="39" customWidth="1"/>
    <col min="13" max="13" width="9.28515625" style="39" customWidth="1"/>
    <col min="14" max="14" width="8.7109375" style="39" customWidth="1"/>
    <col min="15" max="15" width="12.7109375" style="39" customWidth="1"/>
    <col min="16" max="16" width="11" style="39" customWidth="1"/>
    <col min="17" max="17" width="15.5703125" style="39" customWidth="1"/>
    <col min="18" max="18" width="11" style="39" customWidth="1"/>
    <col min="19" max="16384" width="9.140625" style="39"/>
  </cols>
  <sheetData>
    <row r="1" spans="1:17" ht="25.5" customHeight="1" x14ac:dyDescent="0.2">
      <c r="A1" s="482" t="s">
        <v>222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</row>
    <row r="2" spans="1:17" ht="22.5" customHeight="1" thickBot="1" x14ac:dyDescent="0.3">
      <c r="A2" s="483" t="s">
        <v>168</v>
      </c>
      <c r="B2" s="483"/>
      <c r="C2" s="483"/>
      <c r="D2" s="483"/>
      <c r="E2" s="483"/>
      <c r="F2" s="483"/>
      <c r="G2" s="483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7" customHeight="1" thickTop="1" thickBot="1" x14ac:dyDescent="0.25">
      <c r="A3" s="484" t="s">
        <v>167</v>
      </c>
      <c r="B3" s="485"/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485"/>
      <c r="Q3" s="486"/>
    </row>
    <row r="4" spans="1:17" ht="64.5" customHeight="1" thickTop="1" x14ac:dyDescent="0.2">
      <c r="A4" s="45" t="s">
        <v>88</v>
      </c>
      <c r="B4" s="46" t="s">
        <v>89</v>
      </c>
      <c r="C4" s="46" t="s">
        <v>90</v>
      </c>
      <c r="D4" s="46" t="s">
        <v>91</v>
      </c>
      <c r="E4" s="46" t="s">
        <v>92</v>
      </c>
      <c r="F4" s="46" t="s">
        <v>93</v>
      </c>
      <c r="G4" s="46" t="s">
        <v>94</v>
      </c>
      <c r="H4" s="46" t="s">
        <v>95</v>
      </c>
      <c r="I4" s="46" t="s">
        <v>96</v>
      </c>
      <c r="J4" s="46" t="s">
        <v>97</v>
      </c>
      <c r="K4" s="46" t="s">
        <v>229</v>
      </c>
      <c r="L4" s="46" t="s">
        <v>98</v>
      </c>
      <c r="M4" s="46" t="s">
        <v>99</v>
      </c>
      <c r="N4" s="47" t="s">
        <v>100</v>
      </c>
      <c r="O4" s="45" t="s">
        <v>101</v>
      </c>
      <c r="P4" s="47" t="s">
        <v>312</v>
      </c>
      <c r="Q4" s="48" t="s">
        <v>313</v>
      </c>
    </row>
    <row r="5" spans="1:17" ht="12.75" customHeight="1" thickBot="1" x14ac:dyDescent="0.25">
      <c r="A5" s="49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50">
        <v>8</v>
      </c>
      <c r="I5" s="50">
        <v>9</v>
      </c>
      <c r="J5" s="50">
        <v>10</v>
      </c>
      <c r="K5" s="50">
        <v>11</v>
      </c>
      <c r="L5" s="50">
        <v>12</v>
      </c>
      <c r="M5" s="50">
        <v>13</v>
      </c>
      <c r="N5" s="51">
        <v>14</v>
      </c>
      <c r="O5" s="49">
        <v>15</v>
      </c>
      <c r="P5" s="51">
        <v>16</v>
      </c>
      <c r="Q5" s="52" t="s">
        <v>247</v>
      </c>
    </row>
    <row r="6" spans="1:17" ht="17.100000000000001" customHeight="1" thickTop="1" x14ac:dyDescent="0.2">
      <c r="A6" s="53" t="s">
        <v>9</v>
      </c>
      <c r="B6" s="59" t="s">
        <v>129</v>
      </c>
      <c r="C6" s="59" t="s">
        <v>102</v>
      </c>
      <c r="D6" s="60" t="s">
        <v>103</v>
      </c>
      <c r="E6" s="61" t="s">
        <v>104</v>
      </c>
      <c r="F6" s="61" t="s">
        <v>130</v>
      </c>
      <c r="G6" s="62" t="s">
        <v>131</v>
      </c>
      <c r="H6" s="61" t="s">
        <v>132</v>
      </c>
      <c r="I6" s="61" t="s">
        <v>231</v>
      </c>
      <c r="J6" s="61" t="s">
        <v>236</v>
      </c>
      <c r="K6" s="61"/>
      <c r="L6" s="61">
        <v>5</v>
      </c>
      <c r="M6" s="63" t="s">
        <v>164</v>
      </c>
      <c r="N6" s="64">
        <v>0.5</v>
      </c>
      <c r="O6" s="94"/>
      <c r="P6" s="95"/>
      <c r="Q6" s="532">
        <f>O6+P6</f>
        <v>0</v>
      </c>
    </row>
    <row r="7" spans="1:17" ht="17.100000000000001" customHeight="1" x14ac:dyDescent="0.2">
      <c r="A7" s="53" t="s">
        <v>10</v>
      </c>
      <c r="B7" s="59" t="s">
        <v>133</v>
      </c>
      <c r="C7" s="59" t="s">
        <v>102</v>
      </c>
      <c r="D7" s="59" t="s">
        <v>134</v>
      </c>
      <c r="E7" s="61" t="s">
        <v>124</v>
      </c>
      <c r="F7" s="61" t="s">
        <v>125</v>
      </c>
      <c r="G7" s="62" t="s">
        <v>113</v>
      </c>
      <c r="H7" s="61" t="s">
        <v>135</v>
      </c>
      <c r="I7" s="61" t="s">
        <v>232</v>
      </c>
      <c r="J7" s="61" t="s">
        <v>230</v>
      </c>
      <c r="K7" s="61"/>
      <c r="L7" s="61">
        <v>5</v>
      </c>
      <c r="M7" s="63" t="s">
        <v>165</v>
      </c>
      <c r="N7" s="64">
        <v>0.2</v>
      </c>
      <c r="O7" s="94"/>
      <c r="P7" s="95"/>
      <c r="Q7" s="532">
        <f>O7+P7</f>
        <v>0</v>
      </c>
    </row>
    <row r="8" spans="1:17" ht="17.100000000000001" customHeight="1" x14ac:dyDescent="0.2">
      <c r="A8" s="53" t="s">
        <v>11</v>
      </c>
      <c r="B8" s="92" t="s">
        <v>241</v>
      </c>
      <c r="C8" s="54" t="s">
        <v>102</v>
      </c>
      <c r="D8" s="55" t="s">
        <v>103</v>
      </c>
      <c r="E8" s="56" t="s">
        <v>104</v>
      </c>
      <c r="F8" s="56" t="s">
        <v>105</v>
      </c>
      <c r="G8" s="137" t="s">
        <v>267</v>
      </c>
      <c r="H8" s="56" t="s">
        <v>106</v>
      </c>
      <c r="I8" s="56" t="s">
        <v>117</v>
      </c>
      <c r="J8" s="56" t="s">
        <v>237</v>
      </c>
      <c r="K8" s="83"/>
      <c r="L8" s="56">
        <v>5</v>
      </c>
      <c r="M8" s="57" t="s">
        <v>156</v>
      </c>
      <c r="N8" s="58">
        <v>0.57999999999999996</v>
      </c>
      <c r="O8" s="96"/>
      <c r="P8" s="97"/>
      <c r="Q8" s="532">
        <f>O8+P8</f>
        <v>0</v>
      </c>
    </row>
    <row r="9" spans="1:17" ht="17.100000000000001" customHeight="1" x14ac:dyDescent="0.2">
      <c r="A9" s="53" t="s">
        <v>254</v>
      </c>
      <c r="B9" s="93" t="s">
        <v>242</v>
      </c>
      <c r="C9" s="59" t="s">
        <v>102</v>
      </c>
      <c r="D9" s="59" t="s">
        <v>134</v>
      </c>
      <c r="E9" s="61" t="s">
        <v>124</v>
      </c>
      <c r="F9" s="61" t="s">
        <v>125</v>
      </c>
      <c r="G9" s="62" t="s">
        <v>113</v>
      </c>
      <c r="H9" s="61" t="s">
        <v>136</v>
      </c>
      <c r="I9" s="61" t="s">
        <v>233</v>
      </c>
      <c r="J9" s="61" t="s">
        <v>238</v>
      </c>
      <c r="K9" s="61"/>
      <c r="L9" s="61">
        <v>5</v>
      </c>
      <c r="M9" s="63" t="s">
        <v>166</v>
      </c>
      <c r="N9" s="64">
        <v>0.54</v>
      </c>
      <c r="O9" s="94"/>
      <c r="P9" s="95"/>
      <c r="Q9" s="532">
        <f>O9+P9</f>
        <v>0</v>
      </c>
    </row>
    <row r="10" spans="1:17" ht="17.100000000000001" customHeight="1" x14ac:dyDescent="0.2">
      <c r="A10" s="53" t="s">
        <v>255</v>
      </c>
      <c r="B10" s="59" t="s">
        <v>107</v>
      </c>
      <c r="C10" s="59" t="s">
        <v>102</v>
      </c>
      <c r="D10" s="60" t="s">
        <v>103</v>
      </c>
      <c r="E10" s="61" t="s">
        <v>108</v>
      </c>
      <c r="F10" s="65" t="s">
        <v>109</v>
      </c>
      <c r="G10" s="62" t="s">
        <v>266</v>
      </c>
      <c r="H10" s="61" t="s">
        <v>110</v>
      </c>
      <c r="I10" s="61" t="s">
        <v>233</v>
      </c>
      <c r="J10" s="61" t="s">
        <v>111</v>
      </c>
      <c r="K10" s="61"/>
      <c r="L10" s="61">
        <v>5</v>
      </c>
      <c r="M10" s="63" t="s">
        <v>157</v>
      </c>
      <c r="N10" s="64">
        <v>0.57999999999999996</v>
      </c>
      <c r="O10" s="94"/>
      <c r="P10" s="95"/>
      <c r="Q10" s="532">
        <f>O10+P10</f>
        <v>0</v>
      </c>
    </row>
    <row r="11" spans="1:17" s="69" customFormat="1" ht="17.100000000000001" customHeight="1" x14ac:dyDescent="0.2">
      <c r="A11" s="53" t="s">
        <v>256</v>
      </c>
      <c r="B11" s="70" t="s">
        <v>112</v>
      </c>
      <c r="C11" s="70" t="s">
        <v>102</v>
      </c>
      <c r="D11" s="71" t="s">
        <v>103</v>
      </c>
      <c r="E11" s="72" t="s">
        <v>108</v>
      </c>
      <c r="F11" s="72" t="s">
        <v>109</v>
      </c>
      <c r="G11" s="73" t="s">
        <v>113</v>
      </c>
      <c r="H11" s="72" t="s">
        <v>114</v>
      </c>
      <c r="I11" s="72" t="s">
        <v>224</v>
      </c>
      <c r="J11" s="74" t="s">
        <v>239</v>
      </c>
      <c r="K11" s="74"/>
      <c r="L11" s="72">
        <v>5</v>
      </c>
      <c r="M11" s="75" t="s">
        <v>158</v>
      </c>
      <c r="N11" s="76">
        <v>0.5</v>
      </c>
      <c r="O11" s="98"/>
      <c r="P11" s="99"/>
      <c r="Q11" s="532">
        <f>O11+P11</f>
        <v>0</v>
      </c>
    </row>
    <row r="12" spans="1:17" ht="17.100000000000001" customHeight="1" x14ac:dyDescent="0.2">
      <c r="A12" s="53" t="s">
        <v>257</v>
      </c>
      <c r="B12" s="59" t="s">
        <v>243</v>
      </c>
      <c r="C12" s="59" t="s">
        <v>102</v>
      </c>
      <c r="D12" s="60" t="s">
        <v>103</v>
      </c>
      <c r="E12" s="61" t="s">
        <v>104</v>
      </c>
      <c r="F12" s="61" t="s">
        <v>115</v>
      </c>
      <c r="G12" s="138" t="s">
        <v>267</v>
      </c>
      <c r="H12" s="61" t="s">
        <v>116</v>
      </c>
      <c r="I12" s="61" t="s">
        <v>117</v>
      </c>
      <c r="J12" s="66" t="s">
        <v>238</v>
      </c>
      <c r="K12" s="66"/>
      <c r="L12" s="61">
        <v>5</v>
      </c>
      <c r="M12" s="63" t="s">
        <v>159</v>
      </c>
      <c r="N12" s="64">
        <v>0.54</v>
      </c>
      <c r="O12" s="94"/>
      <c r="P12" s="95"/>
      <c r="Q12" s="532">
        <f>O12+P12</f>
        <v>0</v>
      </c>
    </row>
    <row r="13" spans="1:17" ht="17.100000000000001" customHeight="1" x14ac:dyDescent="0.2">
      <c r="A13" s="53" t="s">
        <v>258</v>
      </c>
      <c r="B13" s="59" t="s">
        <v>118</v>
      </c>
      <c r="C13" s="54" t="s">
        <v>102</v>
      </c>
      <c r="D13" s="55" t="s">
        <v>103</v>
      </c>
      <c r="E13" s="56" t="s">
        <v>104</v>
      </c>
      <c r="F13" s="56" t="s">
        <v>105</v>
      </c>
      <c r="G13" s="62" t="s">
        <v>223</v>
      </c>
      <c r="H13" s="61" t="s">
        <v>119</v>
      </c>
      <c r="I13" s="61" t="s">
        <v>224</v>
      </c>
      <c r="J13" s="66" t="s">
        <v>239</v>
      </c>
      <c r="K13" s="66"/>
      <c r="L13" s="61">
        <v>5</v>
      </c>
      <c r="M13" s="63" t="s">
        <v>160</v>
      </c>
      <c r="N13" s="64">
        <v>0.5</v>
      </c>
      <c r="O13" s="94"/>
      <c r="P13" s="95"/>
      <c r="Q13" s="532">
        <f>O13+P13</f>
        <v>0</v>
      </c>
    </row>
    <row r="14" spans="1:17" ht="17.100000000000001" customHeight="1" x14ac:dyDescent="0.2">
      <c r="A14" s="53" t="s">
        <v>259</v>
      </c>
      <c r="B14" s="59" t="s">
        <v>120</v>
      </c>
      <c r="C14" s="59" t="s">
        <v>102</v>
      </c>
      <c r="D14" s="60" t="s">
        <v>103</v>
      </c>
      <c r="E14" s="61" t="s">
        <v>104</v>
      </c>
      <c r="F14" s="61" t="s">
        <v>121</v>
      </c>
      <c r="G14" s="62" t="s">
        <v>223</v>
      </c>
      <c r="H14" s="61" t="s">
        <v>122</v>
      </c>
      <c r="I14" s="61" t="s">
        <v>234</v>
      </c>
      <c r="J14" s="61" t="s">
        <v>239</v>
      </c>
      <c r="K14" s="61"/>
      <c r="L14" s="61">
        <v>5</v>
      </c>
      <c r="M14" s="63" t="s">
        <v>161</v>
      </c>
      <c r="N14" s="64">
        <v>0.57999999999999996</v>
      </c>
      <c r="O14" s="94"/>
      <c r="P14" s="95"/>
      <c r="Q14" s="532">
        <f>O14+P14</f>
        <v>0</v>
      </c>
    </row>
    <row r="15" spans="1:17" ht="17.100000000000001" customHeight="1" x14ac:dyDescent="0.2">
      <c r="A15" s="53" t="s">
        <v>260</v>
      </c>
      <c r="B15" s="59" t="s">
        <v>123</v>
      </c>
      <c r="C15" s="59" t="s">
        <v>102</v>
      </c>
      <c r="D15" s="60" t="s">
        <v>103</v>
      </c>
      <c r="E15" s="61" t="s">
        <v>124</v>
      </c>
      <c r="F15" s="61" t="s">
        <v>125</v>
      </c>
      <c r="G15" s="62" t="s">
        <v>264</v>
      </c>
      <c r="H15" s="61" t="s">
        <v>126</v>
      </c>
      <c r="I15" s="61" t="s">
        <v>235</v>
      </c>
      <c r="J15" s="61" t="s">
        <v>230</v>
      </c>
      <c r="K15" s="61"/>
      <c r="L15" s="61">
        <v>5</v>
      </c>
      <c r="M15" s="63" t="s">
        <v>162</v>
      </c>
      <c r="N15" s="64">
        <v>0.4</v>
      </c>
      <c r="O15" s="94"/>
      <c r="P15" s="95"/>
      <c r="Q15" s="532">
        <f>O15+P15</f>
        <v>0</v>
      </c>
    </row>
    <row r="16" spans="1:17" ht="17.100000000000001" customHeight="1" x14ac:dyDescent="0.2">
      <c r="A16" s="53" t="s">
        <v>261</v>
      </c>
      <c r="B16" s="59" t="s">
        <v>127</v>
      </c>
      <c r="C16" s="59" t="s">
        <v>102</v>
      </c>
      <c r="D16" s="60" t="s">
        <v>103</v>
      </c>
      <c r="E16" s="61" t="s">
        <v>104</v>
      </c>
      <c r="F16" s="61" t="s">
        <v>115</v>
      </c>
      <c r="G16" s="62" t="s">
        <v>265</v>
      </c>
      <c r="H16" s="61" t="s">
        <v>128</v>
      </c>
      <c r="I16" s="61" t="s">
        <v>234</v>
      </c>
      <c r="J16" s="61" t="s">
        <v>236</v>
      </c>
      <c r="K16" s="61"/>
      <c r="L16" s="61">
        <v>5</v>
      </c>
      <c r="M16" s="63" t="s">
        <v>163</v>
      </c>
      <c r="N16" s="64">
        <v>0.6</v>
      </c>
      <c r="O16" s="94"/>
      <c r="P16" s="95"/>
      <c r="Q16" s="532">
        <f>O16+P16</f>
        <v>0</v>
      </c>
    </row>
    <row r="17" spans="1:18" ht="17.100000000000001" customHeight="1" x14ac:dyDescent="0.2">
      <c r="A17" s="53" t="s">
        <v>262</v>
      </c>
      <c r="B17" s="132" t="s">
        <v>244</v>
      </c>
      <c r="C17" s="59" t="s">
        <v>102</v>
      </c>
      <c r="D17" s="60" t="s">
        <v>228</v>
      </c>
      <c r="E17" s="61" t="s">
        <v>104</v>
      </c>
      <c r="F17" s="61" t="s">
        <v>121</v>
      </c>
      <c r="G17" s="91" t="s">
        <v>269</v>
      </c>
      <c r="H17" s="88" t="s">
        <v>225</v>
      </c>
      <c r="I17" s="88" t="s">
        <v>226</v>
      </c>
      <c r="J17" s="88" t="s">
        <v>240</v>
      </c>
      <c r="K17" s="88">
        <v>2360</v>
      </c>
      <c r="L17" s="88">
        <v>5</v>
      </c>
      <c r="M17" s="89" t="s">
        <v>227</v>
      </c>
      <c r="N17" s="90">
        <v>0.55000000000000004</v>
      </c>
      <c r="O17" s="100"/>
      <c r="P17" s="101"/>
      <c r="Q17" s="532">
        <f>O17+P17</f>
        <v>0</v>
      </c>
    </row>
    <row r="18" spans="1:18" ht="17.100000000000001" customHeight="1" x14ac:dyDescent="0.2">
      <c r="A18" s="53" t="s">
        <v>263</v>
      </c>
      <c r="B18" s="215" t="s">
        <v>250</v>
      </c>
      <c r="C18" s="216" t="s">
        <v>102</v>
      </c>
      <c r="D18" s="217" t="s">
        <v>228</v>
      </c>
      <c r="E18" s="218" t="s">
        <v>104</v>
      </c>
      <c r="F18" s="218" t="s">
        <v>121</v>
      </c>
      <c r="G18" s="219" t="s">
        <v>268</v>
      </c>
      <c r="H18" s="218" t="s">
        <v>253</v>
      </c>
      <c r="I18" s="218" t="s">
        <v>251</v>
      </c>
      <c r="J18" s="218" t="s">
        <v>230</v>
      </c>
      <c r="K18" s="218">
        <v>2360</v>
      </c>
      <c r="L18" s="218">
        <v>5</v>
      </c>
      <c r="M18" s="220" t="s">
        <v>252</v>
      </c>
      <c r="N18" s="228">
        <v>0.65</v>
      </c>
      <c r="O18" s="229"/>
      <c r="P18" s="230"/>
      <c r="Q18" s="532">
        <f>O18+P18</f>
        <v>0</v>
      </c>
    </row>
    <row r="19" spans="1:18" ht="17.100000000000001" customHeight="1" x14ac:dyDescent="0.2">
      <c r="A19" s="53" t="s">
        <v>298</v>
      </c>
      <c r="B19" s="221" t="s">
        <v>302</v>
      </c>
      <c r="C19" s="222" t="s">
        <v>102</v>
      </c>
      <c r="D19" s="223" t="s">
        <v>103</v>
      </c>
      <c r="E19" s="224" t="s">
        <v>104</v>
      </c>
      <c r="F19" s="224" t="s">
        <v>115</v>
      </c>
      <c r="G19" s="225" t="s">
        <v>266</v>
      </c>
      <c r="H19" s="224" t="s">
        <v>305</v>
      </c>
      <c r="I19" s="224" t="s">
        <v>297</v>
      </c>
      <c r="J19" s="224" t="s">
        <v>301</v>
      </c>
      <c r="K19" s="224"/>
      <c r="L19" s="224">
        <v>5</v>
      </c>
      <c r="M19" s="226" t="s">
        <v>306</v>
      </c>
      <c r="N19" s="228">
        <v>0.7</v>
      </c>
      <c r="O19" s="229"/>
      <c r="P19" s="230"/>
      <c r="Q19" s="532">
        <f>O19+P19</f>
        <v>0</v>
      </c>
    </row>
    <row r="20" spans="1:18" ht="17.100000000000001" customHeight="1" x14ac:dyDescent="0.2">
      <c r="A20" s="53" t="s">
        <v>299</v>
      </c>
      <c r="B20" s="227" t="s">
        <v>303</v>
      </c>
      <c r="C20" s="222" t="s">
        <v>102</v>
      </c>
      <c r="D20" s="223" t="s">
        <v>103</v>
      </c>
      <c r="E20" s="224" t="s">
        <v>104</v>
      </c>
      <c r="F20" s="224" t="s">
        <v>115</v>
      </c>
      <c r="G20" s="225" t="s">
        <v>266</v>
      </c>
      <c r="H20" s="224" t="s">
        <v>307</v>
      </c>
      <c r="I20" s="224" t="s">
        <v>297</v>
      </c>
      <c r="J20" s="224" t="s">
        <v>301</v>
      </c>
      <c r="K20" s="224"/>
      <c r="L20" s="224">
        <v>5</v>
      </c>
      <c r="M20" s="226" t="s">
        <v>308</v>
      </c>
      <c r="N20" s="228">
        <v>0.7</v>
      </c>
      <c r="O20" s="229"/>
      <c r="P20" s="230"/>
      <c r="Q20" s="532">
        <f>O20+P20</f>
        <v>0</v>
      </c>
    </row>
    <row r="21" spans="1:18" ht="17.100000000000001" customHeight="1" thickBot="1" x14ac:dyDescent="0.25">
      <c r="A21" s="53" t="s">
        <v>300</v>
      </c>
      <c r="B21" s="135" t="s">
        <v>304</v>
      </c>
      <c r="C21" s="127" t="s">
        <v>102</v>
      </c>
      <c r="D21" s="128" t="s">
        <v>103</v>
      </c>
      <c r="E21" s="129" t="s">
        <v>104</v>
      </c>
      <c r="F21" s="129" t="s">
        <v>115</v>
      </c>
      <c r="G21" s="130" t="s">
        <v>266</v>
      </c>
      <c r="H21" s="129" t="s">
        <v>309</v>
      </c>
      <c r="I21" s="129" t="s">
        <v>297</v>
      </c>
      <c r="J21" s="129" t="s">
        <v>301</v>
      </c>
      <c r="K21" s="129"/>
      <c r="L21" s="129">
        <v>5</v>
      </c>
      <c r="M21" s="131" t="s">
        <v>308</v>
      </c>
      <c r="N21" s="136">
        <v>0.7</v>
      </c>
      <c r="O21" s="133"/>
      <c r="P21" s="134"/>
      <c r="Q21" s="532">
        <f>O21+P21</f>
        <v>0</v>
      </c>
    </row>
    <row r="22" spans="1:18" ht="22.15" customHeight="1" thickTop="1" thickBot="1" x14ac:dyDescent="0.25">
      <c r="A22" s="487" t="s">
        <v>3</v>
      </c>
      <c r="B22" s="488"/>
      <c r="C22" s="488"/>
      <c r="D22" s="488"/>
      <c r="E22" s="488"/>
      <c r="F22" s="488"/>
      <c r="G22" s="488"/>
      <c r="H22" s="488"/>
      <c r="I22" s="488"/>
      <c r="J22" s="488"/>
      <c r="K22" s="488"/>
      <c r="L22" s="488"/>
      <c r="M22" s="488"/>
      <c r="N22" s="488"/>
      <c r="O22" s="102"/>
      <c r="P22" s="103"/>
      <c r="Q22" s="533">
        <f>SUM(Q6:Q21)</f>
        <v>0</v>
      </c>
    </row>
    <row r="23" spans="1:18" ht="14.25" customHeight="1" thickTop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1"/>
    </row>
    <row r="24" spans="1:18" ht="15" x14ac:dyDescent="0.2">
      <c r="A24" s="489" t="s">
        <v>137</v>
      </c>
      <c r="B24" s="489"/>
      <c r="C24" s="489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1:18" ht="15" customHeight="1" x14ac:dyDescent="0.2">
      <c r="A25" s="481" t="s">
        <v>316</v>
      </c>
      <c r="B25" s="481"/>
      <c r="C25" s="481"/>
      <c r="D25" s="481"/>
      <c r="E25" s="481"/>
      <c r="F25" s="481"/>
      <c r="G25" s="481"/>
      <c r="H25" s="481"/>
      <c r="I25" s="87"/>
      <c r="J25" s="87"/>
      <c r="K25" s="87"/>
      <c r="L25" s="87"/>
      <c r="M25" s="87"/>
      <c r="N25" s="87"/>
      <c r="O25" s="87"/>
      <c r="P25" s="87"/>
      <c r="Q25" s="87"/>
      <c r="R25" s="87"/>
    </row>
    <row r="26" spans="1:18" x14ac:dyDescent="0.2">
      <c r="A26" s="87"/>
      <c r="B26" s="87"/>
      <c r="C26" s="87"/>
      <c r="D26" s="87"/>
      <c r="E26" s="279" t="s">
        <v>138</v>
      </c>
      <c r="F26" s="481" t="s">
        <v>317</v>
      </c>
      <c r="G26" s="481"/>
      <c r="H26" s="481"/>
      <c r="I26" s="87"/>
      <c r="J26" s="87"/>
      <c r="K26" s="87"/>
      <c r="L26" s="87"/>
      <c r="M26" s="87"/>
      <c r="N26" s="87"/>
      <c r="O26" s="87"/>
      <c r="P26" s="87"/>
      <c r="Q26" s="87"/>
      <c r="R26" s="87"/>
    </row>
    <row r="27" spans="1:18" x14ac:dyDescent="0.2">
      <c r="B27" s="42"/>
      <c r="C27" s="42"/>
      <c r="D27" s="42"/>
      <c r="E27" s="42"/>
      <c r="F27" s="42"/>
      <c r="G27" s="42"/>
      <c r="H27" s="42"/>
      <c r="I27" s="42"/>
    </row>
  </sheetData>
  <mergeCells count="7">
    <mergeCell ref="F26:H26"/>
    <mergeCell ref="A1:Q1"/>
    <mergeCell ref="A2:G2"/>
    <mergeCell ref="A3:Q3"/>
    <mergeCell ref="A22:N22"/>
    <mergeCell ref="A24:C24"/>
    <mergeCell ref="A25:H25"/>
  </mergeCells>
  <phoneticPr fontId="37" type="noConversion"/>
  <pageMargins left="0.59055118110236227" right="0.59055118110236227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8"/>
  <sheetViews>
    <sheetView zoomScaleNormal="100" workbookViewId="0">
      <selection activeCell="N12" sqref="N12"/>
    </sheetView>
  </sheetViews>
  <sheetFormatPr defaultColWidth="9.140625" defaultRowHeight="15" x14ac:dyDescent="0.25"/>
  <cols>
    <col min="1" max="1" width="4.140625" customWidth="1"/>
    <col min="2" max="2" width="11.42578125" customWidth="1"/>
    <col min="3" max="3" width="16.140625" customWidth="1"/>
    <col min="4" max="4" width="11" customWidth="1"/>
    <col min="5" max="5" width="10.140625" customWidth="1"/>
    <col min="6" max="6" width="9.5703125" customWidth="1"/>
    <col min="7" max="7" width="31.42578125" customWidth="1"/>
    <col min="8" max="8" width="20.5703125" customWidth="1"/>
    <col min="9" max="9" width="10.28515625" customWidth="1"/>
    <col min="10" max="10" width="9.140625" customWidth="1"/>
    <col min="11" max="11" width="6.85546875" customWidth="1"/>
    <col min="12" max="12" width="14.28515625" customWidth="1"/>
    <col min="13" max="13" width="11" customWidth="1"/>
    <col min="14" max="14" width="17.140625" customWidth="1"/>
    <col min="15" max="15" width="10.140625" customWidth="1"/>
  </cols>
  <sheetData>
    <row r="1" spans="1:15" s="39" customFormat="1" ht="21.75" customHeight="1" x14ac:dyDescent="0.2">
      <c r="A1" s="482" t="s">
        <v>222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5" s="39" customFormat="1" ht="14.25" x14ac:dyDescent="0.2"/>
    <row r="3" spans="1:15" s="39" customFormat="1" x14ac:dyDescent="0.25">
      <c r="A3" s="494" t="s">
        <v>169</v>
      </c>
      <c r="B3" s="494"/>
      <c r="C3" s="494"/>
      <c r="D3" s="494"/>
      <c r="E3" s="494"/>
      <c r="F3" s="494"/>
      <c r="G3" s="494"/>
      <c r="H3" s="7"/>
      <c r="I3" s="7"/>
      <c r="J3" s="7"/>
      <c r="K3" s="7"/>
      <c r="L3" s="7"/>
      <c r="M3" s="7"/>
      <c r="N3" s="7"/>
    </row>
    <row r="4" spans="1:15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24" customHeight="1" thickTop="1" thickBot="1" x14ac:dyDescent="0.3">
      <c r="A5" s="495" t="s">
        <v>170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7"/>
    </row>
    <row r="6" spans="1:15" ht="48" customHeight="1" thickTop="1" x14ac:dyDescent="0.25">
      <c r="A6" s="123" t="s">
        <v>88</v>
      </c>
      <c r="B6" s="124" t="s">
        <v>89</v>
      </c>
      <c r="C6" s="124" t="s">
        <v>90</v>
      </c>
      <c r="D6" s="124" t="s">
        <v>91</v>
      </c>
      <c r="E6" s="124" t="s">
        <v>139</v>
      </c>
      <c r="F6" s="124" t="s">
        <v>140</v>
      </c>
      <c r="G6" s="124" t="s">
        <v>141</v>
      </c>
      <c r="H6" s="124" t="s">
        <v>142</v>
      </c>
      <c r="I6" s="124" t="s">
        <v>143</v>
      </c>
      <c r="J6" s="124" t="s">
        <v>144</v>
      </c>
      <c r="K6" s="125" t="s">
        <v>229</v>
      </c>
      <c r="L6" s="125" t="s">
        <v>311</v>
      </c>
      <c r="M6" s="125" t="s">
        <v>99</v>
      </c>
      <c r="N6" s="126" t="s">
        <v>310</v>
      </c>
    </row>
    <row r="7" spans="1:15" ht="14.25" customHeight="1" thickBot="1" x14ac:dyDescent="0.3">
      <c r="A7" s="231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1">
        <v>11</v>
      </c>
      <c r="L7" s="121">
        <v>12</v>
      </c>
      <c r="M7" s="121">
        <v>13</v>
      </c>
      <c r="N7" s="122">
        <v>14</v>
      </c>
    </row>
    <row r="8" spans="1:15" ht="28.5" customHeight="1" thickTop="1" x14ac:dyDescent="0.25">
      <c r="A8" s="240" t="s">
        <v>9</v>
      </c>
      <c r="B8" s="232" t="s">
        <v>250</v>
      </c>
      <c r="C8" s="233" t="s">
        <v>102</v>
      </c>
      <c r="D8" s="233" t="s">
        <v>228</v>
      </c>
      <c r="E8" s="234" t="s">
        <v>104</v>
      </c>
      <c r="F8" s="234" t="s">
        <v>121</v>
      </c>
      <c r="G8" s="235" t="s">
        <v>270</v>
      </c>
      <c r="H8" s="236" t="s">
        <v>253</v>
      </c>
      <c r="I8" s="237" t="s">
        <v>251</v>
      </c>
      <c r="J8" s="237" t="s">
        <v>230</v>
      </c>
      <c r="K8" s="238">
        <v>2360</v>
      </c>
      <c r="L8" s="280">
        <v>23511.85</v>
      </c>
      <c r="M8" s="239" t="s">
        <v>252</v>
      </c>
      <c r="N8" s="527">
        <v>0</v>
      </c>
    </row>
    <row r="9" spans="1:15" ht="21.95" customHeight="1" x14ac:dyDescent="0.25">
      <c r="A9" s="241" t="s">
        <v>10</v>
      </c>
      <c r="B9" s="242" t="s">
        <v>302</v>
      </c>
      <c r="C9" s="242" t="s">
        <v>102</v>
      </c>
      <c r="D9" s="242" t="s">
        <v>134</v>
      </c>
      <c r="E9" s="242" t="s">
        <v>104</v>
      </c>
      <c r="F9" s="242" t="s">
        <v>115</v>
      </c>
      <c r="G9" s="242" t="s">
        <v>266</v>
      </c>
      <c r="H9" s="242" t="s">
        <v>305</v>
      </c>
      <c r="I9" s="242" t="s">
        <v>297</v>
      </c>
      <c r="J9" s="242" t="s">
        <v>301</v>
      </c>
      <c r="K9" s="242"/>
      <c r="L9" s="281">
        <v>17659.48</v>
      </c>
      <c r="M9" s="242" t="s">
        <v>306</v>
      </c>
      <c r="N9" s="528">
        <v>0</v>
      </c>
    </row>
    <row r="10" spans="1:15" ht="21.95" customHeight="1" x14ac:dyDescent="0.25">
      <c r="A10" s="243" t="s">
        <v>11</v>
      </c>
      <c r="B10" s="242" t="s">
        <v>303</v>
      </c>
      <c r="C10" s="242" t="s">
        <v>102</v>
      </c>
      <c r="D10" s="242" t="s">
        <v>134</v>
      </c>
      <c r="E10" s="242" t="s">
        <v>104</v>
      </c>
      <c r="F10" s="242" t="s">
        <v>115</v>
      </c>
      <c r="G10" s="242" t="s">
        <v>266</v>
      </c>
      <c r="H10" s="242" t="s">
        <v>307</v>
      </c>
      <c r="I10" s="242" t="s">
        <v>297</v>
      </c>
      <c r="J10" s="242" t="s">
        <v>301</v>
      </c>
      <c r="K10" s="242"/>
      <c r="L10" s="281">
        <v>15862.42</v>
      </c>
      <c r="M10" s="242" t="s">
        <v>308</v>
      </c>
      <c r="N10" s="529">
        <v>0</v>
      </c>
    </row>
    <row r="11" spans="1:15" ht="21.95" customHeight="1" x14ac:dyDescent="0.25">
      <c r="A11" s="119" t="s">
        <v>254</v>
      </c>
      <c r="B11" s="232" t="s">
        <v>304</v>
      </c>
      <c r="C11" s="233" t="s">
        <v>102</v>
      </c>
      <c r="D11" s="233" t="s">
        <v>134</v>
      </c>
      <c r="E11" s="234" t="s">
        <v>104</v>
      </c>
      <c r="F11" s="234" t="s">
        <v>115</v>
      </c>
      <c r="G11" s="235" t="s">
        <v>266</v>
      </c>
      <c r="H11" s="236" t="s">
        <v>309</v>
      </c>
      <c r="I11" s="237" t="s">
        <v>297</v>
      </c>
      <c r="J11" s="237" t="s">
        <v>301</v>
      </c>
      <c r="K11" s="238"/>
      <c r="L11" s="280">
        <v>15862.42</v>
      </c>
      <c r="M11" s="239" t="s">
        <v>308</v>
      </c>
      <c r="N11" s="530">
        <v>0</v>
      </c>
    </row>
    <row r="12" spans="1:15" ht="22.5" customHeight="1" thickBot="1" x14ac:dyDescent="0.3">
      <c r="A12" s="491" t="s">
        <v>3</v>
      </c>
      <c r="B12" s="492"/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3"/>
      <c r="N12" s="531">
        <f>SUM(N8:N11)</f>
        <v>0</v>
      </c>
    </row>
    <row r="13" spans="1:15" ht="24" customHeight="1" thickTop="1" x14ac:dyDescent="0.25">
      <c r="A13" s="498" t="s">
        <v>137</v>
      </c>
      <c r="B13" s="498"/>
      <c r="C13" s="498"/>
      <c r="D13" s="67"/>
      <c r="E13" s="67"/>
      <c r="F13" s="67"/>
      <c r="G13" s="7"/>
      <c r="H13" s="7"/>
      <c r="I13" s="7"/>
      <c r="J13" s="7"/>
      <c r="K13" s="7"/>
      <c r="L13" s="7"/>
      <c r="M13" s="7"/>
      <c r="N13" s="7"/>
    </row>
    <row r="14" spans="1:15" x14ac:dyDescent="0.25">
      <c r="A14" s="86" t="s">
        <v>9</v>
      </c>
      <c r="B14" s="490" t="s">
        <v>145</v>
      </c>
      <c r="C14" s="490"/>
      <c r="D14" s="490"/>
      <c r="E14" s="490"/>
      <c r="F14" s="490"/>
    </row>
    <row r="15" spans="1:15" x14ac:dyDescent="0.25">
      <c r="A15" s="86" t="s">
        <v>10</v>
      </c>
      <c r="B15" s="490" t="s">
        <v>146</v>
      </c>
      <c r="C15" s="490"/>
      <c r="D15" s="490"/>
      <c r="E15" s="85"/>
      <c r="F15" s="37"/>
    </row>
    <row r="16" spans="1:15" x14ac:dyDescent="0.25">
      <c r="A16" s="86" t="s">
        <v>11</v>
      </c>
      <c r="B16" s="490" t="s">
        <v>147</v>
      </c>
      <c r="C16" s="490"/>
      <c r="D16" s="490"/>
      <c r="E16" s="490"/>
      <c r="F16" s="490"/>
      <c r="G16" s="490"/>
    </row>
    <row r="17" spans="1:6" x14ac:dyDescent="0.25">
      <c r="A17" s="37"/>
      <c r="B17" s="37"/>
      <c r="C17" s="37"/>
      <c r="D17" s="37"/>
      <c r="E17" s="37"/>
      <c r="F17" s="37"/>
    </row>
    <row r="18" spans="1:6" x14ac:dyDescent="0.25">
      <c r="A18" s="68"/>
      <c r="B18" s="68"/>
      <c r="C18" s="68"/>
      <c r="D18" s="68"/>
    </row>
  </sheetData>
  <mergeCells count="8">
    <mergeCell ref="B15:D15"/>
    <mergeCell ref="A12:M12"/>
    <mergeCell ref="B14:F14"/>
    <mergeCell ref="B16:G16"/>
    <mergeCell ref="A1:O1"/>
    <mergeCell ref="A3:G3"/>
    <mergeCell ref="A5:N5"/>
    <mergeCell ref="A13:C13"/>
  </mergeCells>
  <pageMargins left="0.59055118110236227" right="0.59055118110236227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1"/>
  <sheetViews>
    <sheetView zoomScaleNormal="100" workbookViewId="0">
      <selection activeCell="A41" sqref="A41:B41"/>
    </sheetView>
  </sheetViews>
  <sheetFormatPr defaultColWidth="9.140625" defaultRowHeight="15" x14ac:dyDescent="0.25"/>
  <cols>
    <col min="1" max="1" width="6.28515625" style="36" customWidth="1"/>
    <col min="2" max="2" width="57.28515625" style="36" customWidth="1"/>
    <col min="3" max="3" width="13.28515625" style="36" customWidth="1"/>
    <col min="4" max="4" width="12.28515625" style="36" customWidth="1"/>
    <col min="5" max="5" width="9.140625" style="36" customWidth="1"/>
    <col min="6" max="16384" width="9.140625" style="36"/>
  </cols>
  <sheetData>
    <row r="1" spans="1:4" ht="15.75" thickBot="1" x14ac:dyDescent="0.3"/>
    <row r="2" spans="1:4" ht="32.25" customHeight="1" thickBot="1" x14ac:dyDescent="0.3">
      <c r="A2" s="161" t="s">
        <v>211</v>
      </c>
      <c r="B2" s="162" t="s">
        <v>221</v>
      </c>
      <c r="C2" s="162" t="s">
        <v>212</v>
      </c>
      <c r="D2" s="163" t="s">
        <v>213</v>
      </c>
    </row>
    <row r="3" spans="1:4" ht="15" customHeight="1" x14ac:dyDescent="0.25">
      <c r="A3" s="500" t="s">
        <v>232</v>
      </c>
      <c r="B3" s="147" t="s">
        <v>214</v>
      </c>
      <c r="C3" s="148">
        <v>0</v>
      </c>
      <c r="D3" s="149">
        <v>0</v>
      </c>
    </row>
    <row r="4" spans="1:4" ht="15" customHeight="1" x14ac:dyDescent="0.25">
      <c r="A4" s="501"/>
      <c r="B4" s="150" t="s">
        <v>215</v>
      </c>
      <c r="C4" s="151">
        <v>0</v>
      </c>
      <c r="D4" s="152">
        <v>0</v>
      </c>
    </row>
    <row r="5" spans="1:4" ht="15" customHeight="1" x14ac:dyDescent="0.25">
      <c r="A5" s="501"/>
      <c r="B5" s="150" t="s">
        <v>216</v>
      </c>
      <c r="C5" s="151">
        <v>1235.52</v>
      </c>
      <c r="D5" s="152">
        <v>1235.52</v>
      </c>
    </row>
    <row r="6" spans="1:4" ht="15" customHeight="1" x14ac:dyDescent="0.25">
      <c r="A6" s="501"/>
      <c r="B6" s="150" t="s">
        <v>217</v>
      </c>
      <c r="C6" s="151">
        <v>0</v>
      </c>
      <c r="D6" s="152">
        <v>0</v>
      </c>
    </row>
    <row r="7" spans="1:4" ht="25.5" x14ac:dyDescent="0.25">
      <c r="A7" s="501"/>
      <c r="B7" s="150" t="s">
        <v>218</v>
      </c>
      <c r="C7" s="151">
        <v>266.33</v>
      </c>
      <c r="D7" s="152">
        <v>266.33</v>
      </c>
    </row>
    <row r="8" spans="1:4" ht="15" customHeight="1" x14ac:dyDescent="0.25">
      <c r="A8" s="501"/>
      <c r="B8" s="150" t="s">
        <v>219</v>
      </c>
      <c r="C8" s="151">
        <v>0</v>
      </c>
      <c r="D8" s="152">
        <v>0</v>
      </c>
    </row>
    <row r="9" spans="1:4" ht="15" customHeight="1" thickBot="1" x14ac:dyDescent="0.3">
      <c r="A9" s="502"/>
      <c r="B9" s="153" t="s">
        <v>220</v>
      </c>
      <c r="C9" s="154">
        <v>0</v>
      </c>
      <c r="D9" s="155">
        <v>0</v>
      </c>
    </row>
    <row r="10" spans="1:4" x14ac:dyDescent="0.25">
      <c r="A10" s="500" t="s">
        <v>248</v>
      </c>
      <c r="B10" s="147" t="s">
        <v>214</v>
      </c>
      <c r="C10" s="148">
        <v>0</v>
      </c>
      <c r="D10" s="149">
        <v>0</v>
      </c>
    </row>
    <row r="11" spans="1:4" x14ac:dyDescent="0.25">
      <c r="A11" s="501"/>
      <c r="B11" s="150" t="s">
        <v>215</v>
      </c>
      <c r="C11" s="151">
        <v>132.72</v>
      </c>
      <c r="D11" s="152">
        <v>132.72</v>
      </c>
    </row>
    <row r="12" spans="1:4" x14ac:dyDescent="0.25">
      <c r="A12" s="501"/>
      <c r="B12" s="150" t="s">
        <v>216</v>
      </c>
      <c r="C12" s="151">
        <v>1960.98</v>
      </c>
      <c r="D12" s="152">
        <v>1960.98</v>
      </c>
    </row>
    <row r="13" spans="1:4" x14ac:dyDescent="0.25">
      <c r="A13" s="501"/>
      <c r="B13" s="150" t="s">
        <v>217</v>
      </c>
      <c r="C13" s="151">
        <v>0</v>
      </c>
      <c r="D13" s="152">
        <v>0</v>
      </c>
    </row>
    <row r="14" spans="1:4" ht="25.5" x14ac:dyDescent="0.25">
      <c r="A14" s="501"/>
      <c r="B14" s="150" t="s">
        <v>218</v>
      </c>
      <c r="C14" s="151">
        <v>5860.49</v>
      </c>
      <c r="D14" s="152">
        <v>5860.49</v>
      </c>
    </row>
    <row r="15" spans="1:4" ht="15.75" thickBot="1" x14ac:dyDescent="0.3">
      <c r="A15" s="502"/>
      <c r="B15" s="153" t="s">
        <v>220</v>
      </c>
      <c r="C15" s="154">
        <v>2322.65</v>
      </c>
      <c r="D15" s="155">
        <v>2322.65</v>
      </c>
    </row>
    <row r="16" spans="1:4" x14ac:dyDescent="0.25">
      <c r="A16" s="500" t="s">
        <v>117</v>
      </c>
      <c r="B16" s="147" t="s">
        <v>214</v>
      </c>
      <c r="C16" s="148">
        <v>0</v>
      </c>
      <c r="D16" s="149">
        <v>0</v>
      </c>
    </row>
    <row r="17" spans="1:4" x14ac:dyDescent="0.25">
      <c r="A17" s="501"/>
      <c r="B17" s="150" t="s">
        <v>215</v>
      </c>
      <c r="C17" s="151">
        <v>0</v>
      </c>
      <c r="D17" s="152">
        <v>0</v>
      </c>
    </row>
    <row r="18" spans="1:4" x14ac:dyDescent="0.25">
      <c r="A18" s="501"/>
      <c r="B18" s="150" t="s">
        <v>216</v>
      </c>
      <c r="C18" s="151">
        <v>4368.0600000000004</v>
      </c>
      <c r="D18" s="152">
        <v>4368.0600000000004</v>
      </c>
    </row>
    <row r="19" spans="1:4" x14ac:dyDescent="0.25">
      <c r="A19" s="501"/>
      <c r="B19" s="150" t="s">
        <v>217</v>
      </c>
      <c r="C19" s="151">
        <v>663.61</v>
      </c>
      <c r="D19" s="152">
        <v>663.61</v>
      </c>
    </row>
    <row r="20" spans="1:4" ht="25.5" x14ac:dyDescent="0.25">
      <c r="A20" s="501"/>
      <c r="B20" s="150" t="s">
        <v>218</v>
      </c>
      <c r="C20" s="151">
        <v>0</v>
      </c>
      <c r="D20" s="152">
        <v>0</v>
      </c>
    </row>
    <row r="21" spans="1:4" ht="15.75" thickBot="1" x14ac:dyDescent="0.3">
      <c r="A21" s="502"/>
      <c r="B21" s="153" t="s">
        <v>220</v>
      </c>
      <c r="C21" s="154">
        <v>0</v>
      </c>
      <c r="D21" s="155">
        <v>0</v>
      </c>
    </row>
    <row r="22" spans="1:4" x14ac:dyDescent="0.25">
      <c r="A22" s="500" t="s">
        <v>249</v>
      </c>
      <c r="B22" s="147" t="s">
        <v>214</v>
      </c>
      <c r="C22" s="148">
        <v>0</v>
      </c>
      <c r="D22" s="149">
        <v>0</v>
      </c>
    </row>
    <row r="23" spans="1:4" x14ac:dyDescent="0.25">
      <c r="A23" s="501"/>
      <c r="B23" s="150" t="s">
        <v>217</v>
      </c>
      <c r="C23" s="156">
        <v>132.72</v>
      </c>
      <c r="D23" s="157">
        <v>132.72</v>
      </c>
    </row>
    <row r="24" spans="1:4" x14ac:dyDescent="0.25">
      <c r="A24" s="501"/>
      <c r="B24" s="150" t="s">
        <v>215</v>
      </c>
      <c r="C24" s="151">
        <v>0</v>
      </c>
      <c r="D24" s="152">
        <v>0</v>
      </c>
    </row>
    <row r="25" spans="1:4" ht="25.5" x14ac:dyDescent="0.25">
      <c r="A25" s="501"/>
      <c r="B25" s="158" t="s">
        <v>218</v>
      </c>
      <c r="C25" s="159">
        <v>106.18</v>
      </c>
      <c r="D25" s="160">
        <v>106.18</v>
      </c>
    </row>
    <row r="26" spans="1:4" x14ac:dyDescent="0.25">
      <c r="A26" s="503" t="s">
        <v>226</v>
      </c>
      <c r="B26" s="167" t="s">
        <v>214</v>
      </c>
      <c r="C26" s="168">
        <v>0</v>
      </c>
      <c r="D26" s="169">
        <v>0</v>
      </c>
    </row>
    <row r="27" spans="1:4" x14ac:dyDescent="0.25">
      <c r="A27" s="501"/>
      <c r="B27" s="150" t="s">
        <v>216</v>
      </c>
      <c r="C27" s="151">
        <v>0</v>
      </c>
      <c r="D27" s="152">
        <v>0</v>
      </c>
    </row>
    <row r="28" spans="1:4" x14ac:dyDescent="0.25">
      <c r="A28" s="501"/>
      <c r="B28" s="150" t="s">
        <v>217</v>
      </c>
      <c r="C28" s="151">
        <v>1061.78</v>
      </c>
      <c r="D28" s="152">
        <v>1061.78</v>
      </c>
    </row>
    <row r="29" spans="1:4" ht="15.75" thickBot="1" x14ac:dyDescent="0.3">
      <c r="A29" s="504"/>
      <c r="B29" s="170" t="s">
        <v>220</v>
      </c>
      <c r="C29" s="171">
        <v>0</v>
      </c>
      <c r="D29" s="172">
        <v>0</v>
      </c>
    </row>
    <row r="30" spans="1:4" x14ac:dyDescent="0.25">
      <c r="A30" s="500" t="s">
        <v>282</v>
      </c>
      <c r="B30" s="147" t="s">
        <v>214</v>
      </c>
      <c r="C30" s="148">
        <v>0</v>
      </c>
      <c r="D30" s="149">
        <v>0</v>
      </c>
    </row>
    <row r="31" spans="1:4" x14ac:dyDescent="0.25">
      <c r="A31" s="501"/>
      <c r="B31" s="150" t="s">
        <v>216</v>
      </c>
      <c r="C31" s="156">
        <v>558.05999999999995</v>
      </c>
      <c r="D31" s="157">
        <v>558.05999999999995</v>
      </c>
    </row>
    <row r="32" spans="1:4" x14ac:dyDescent="0.25">
      <c r="A32" s="501"/>
      <c r="B32" s="150" t="s">
        <v>217</v>
      </c>
      <c r="C32" s="156">
        <v>0</v>
      </c>
      <c r="D32" s="157">
        <v>0</v>
      </c>
    </row>
    <row r="33" spans="1:4" x14ac:dyDescent="0.25">
      <c r="A33" s="501"/>
      <c r="B33" s="150" t="s">
        <v>215</v>
      </c>
      <c r="C33" s="151">
        <v>0</v>
      </c>
      <c r="D33" s="152">
        <v>0</v>
      </c>
    </row>
    <row r="34" spans="1:4" ht="26.25" thickBot="1" x14ac:dyDescent="0.3">
      <c r="A34" s="501"/>
      <c r="B34" s="158" t="s">
        <v>218</v>
      </c>
      <c r="C34" s="159">
        <v>0</v>
      </c>
      <c r="D34" s="160">
        <v>0</v>
      </c>
    </row>
    <row r="35" spans="1:4" x14ac:dyDescent="0.25">
      <c r="A35" s="500" t="s">
        <v>251</v>
      </c>
      <c r="B35" s="147" t="s">
        <v>214</v>
      </c>
      <c r="C35" s="148">
        <v>0</v>
      </c>
      <c r="D35" s="149">
        <v>0</v>
      </c>
    </row>
    <row r="36" spans="1:4" x14ac:dyDescent="0.25">
      <c r="A36" s="501"/>
      <c r="B36" s="150" t="s">
        <v>217</v>
      </c>
      <c r="C36" s="156">
        <v>0</v>
      </c>
      <c r="D36" s="157">
        <v>0</v>
      </c>
    </row>
    <row r="37" spans="1:4" x14ac:dyDescent="0.25">
      <c r="A37" s="501"/>
      <c r="B37" s="150" t="s">
        <v>215</v>
      </c>
      <c r="C37" s="151">
        <v>0</v>
      </c>
      <c r="D37" s="152">
        <v>0</v>
      </c>
    </row>
    <row r="38" spans="1:4" ht="26.25" thickBot="1" x14ac:dyDescent="0.3">
      <c r="A38" s="501"/>
      <c r="B38" s="158" t="s">
        <v>218</v>
      </c>
      <c r="C38" s="159">
        <v>0</v>
      </c>
      <c r="D38" s="160">
        <v>0</v>
      </c>
    </row>
    <row r="39" spans="1:4" ht="27" customHeight="1" thickBot="1" x14ac:dyDescent="0.3">
      <c r="A39" s="164"/>
      <c r="B39" s="277" t="s">
        <v>246</v>
      </c>
      <c r="C39" s="165">
        <f>SUM(C3:C38)</f>
        <v>18669.100000000002</v>
      </c>
      <c r="D39" s="166">
        <f>SUM(D3:D38)</f>
        <v>18669.100000000002</v>
      </c>
    </row>
    <row r="41" spans="1:4" x14ac:dyDescent="0.25">
      <c r="A41" s="499" t="s">
        <v>314</v>
      </c>
      <c r="B41" s="499"/>
    </row>
  </sheetData>
  <mergeCells count="8">
    <mergeCell ref="A41:B41"/>
    <mergeCell ref="A30:A34"/>
    <mergeCell ref="A35:A38"/>
    <mergeCell ref="A3:A9"/>
    <mergeCell ref="A10:A15"/>
    <mergeCell ref="A16:A21"/>
    <mergeCell ref="A22:A25"/>
    <mergeCell ref="A26:A29"/>
  </mergeCells>
  <pageMargins left="0.59055118110236227" right="0.59055118110236227" top="0.74803149606299213" bottom="0.74803149606299213" header="0.31496062992125984" footer="0.3149606299212598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0F66C3D285C4E8A2205752A68CAB4" ma:contentTypeVersion="15" ma:contentTypeDescription="Create a new document." ma:contentTypeScope="" ma:versionID="7998f3bbb4a8fd915986d03d2231804c">
  <xsd:schema xmlns:xsd="http://www.w3.org/2001/XMLSchema" xmlns:xs="http://www.w3.org/2001/XMLSchema" xmlns:p="http://schemas.microsoft.com/office/2006/metadata/properties" xmlns:ns2="b5fe3fa2-391e-4f26-845b-4448fd044667" xmlns:ns3="4c6ea228-a520-4d9f-bc40-c2b3fec9eb0c" targetNamespace="http://schemas.microsoft.com/office/2006/metadata/properties" ma:root="true" ma:fieldsID="1166548e941570afda6e9c9c0a022341" ns2:_="" ns3:_="">
    <xsd:import namespace="b5fe3fa2-391e-4f26-845b-4448fd044667"/>
    <xsd:import namespace="4c6ea228-a520-4d9f-bc40-c2b3fec9e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3fa2-391e-4f26-845b-4448fd044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8c572dd-149b-4a1a-9e03-fb60d921cf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ea228-a520-4d9f-bc40-c2b3fec9eb0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9456cc5-ddc0-459b-b085-c6741820f4fa}" ma:internalName="TaxCatchAll" ma:showField="CatchAllData" ma:web="4c6ea228-a520-4d9f-bc40-c2b3fec9e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ea228-a520-4d9f-bc40-c2b3fec9eb0c" xsi:nil="true"/>
    <lcf76f155ced4ddcb4097134ff3c332f xmlns="b5fe3fa2-391e-4f26-845b-4448fd04466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088FFE-1553-40A7-9558-231BAF659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e3fa2-391e-4f26-845b-4448fd044667"/>
    <ds:schemaRef ds:uri="4c6ea228-a520-4d9f-bc40-c2b3fec9e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BF1AFA-1AD4-4668-8CE4-2747A145B445}">
  <ds:schemaRefs>
    <ds:schemaRef ds:uri="http://schemas.microsoft.com/office/2006/metadata/properties"/>
    <ds:schemaRef ds:uri="http://schemas.microsoft.com/office/infopath/2007/PartnerControls"/>
    <ds:schemaRef ds:uri="4c6ea228-a520-4d9f-bc40-c2b3fec9eb0c"/>
    <ds:schemaRef ds:uri="b5fe3fa2-391e-4f26-845b-4448fd044667"/>
  </ds:schemaRefs>
</ds:datastoreItem>
</file>

<file path=customXml/itemProps3.xml><?xml version="1.0" encoding="utf-8"?>
<ds:datastoreItem xmlns:ds="http://schemas.openxmlformats.org/officeDocument/2006/customXml" ds:itemID="{4FD4B6C9-8222-44B8-98D8-243DAC224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8</vt:i4>
      </vt:variant>
    </vt:vector>
  </HeadingPairs>
  <TitlesOfParts>
    <vt:vector size="17" baseType="lpstr">
      <vt:lpstr>Rekapitulacija</vt:lpstr>
      <vt:lpstr>IMOVINA-DUBRAVA</vt:lpstr>
      <vt:lpstr>IMOVINA MAKSIMIR</vt:lpstr>
      <vt:lpstr>IMOVINA PEŠĆENICA</vt:lpstr>
      <vt:lpstr>IMOVINA SESVETE</vt:lpstr>
      <vt:lpstr> ODGOVORNOST</vt:lpstr>
      <vt:lpstr>OSIGURANJE AO</vt:lpstr>
      <vt:lpstr>Osiguranje AK</vt:lpstr>
      <vt:lpstr>Štete</vt:lpstr>
      <vt:lpstr>' ODGOVORNOST'!Podrucje_ispisa</vt:lpstr>
      <vt:lpstr>'IMOVINA MAKSIMIR'!Podrucje_ispisa</vt:lpstr>
      <vt:lpstr>'IMOVINA PEŠĆENICA'!Podrucje_ispisa</vt:lpstr>
      <vt:lpstr>'IMOVINA SESVETE'!Podrucje_ispisa</vt:lpstr>
      <vt:lpstr>'IMOVINA-DUBRAVA'!Podrucje_ispisa</vt:lpstr>
      <vt:lpstr>'Osiguranje AK'!Podrucje_ispisa</vt:lpstr>
      <vt:lpstr>'OSIGURANJE AO'!Podrucje_ispisa</vt:lpstr>
      <vt:lpstr>Rekapitulacija!Podrucje_ispisa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2023-05-15T08:36:02Z</cp:lastPrinted>
  <dcterms:created xsi:type="dcterms:W3CDTF">2016-12-16T13:22:23Z</dcterms:created>
  <dcterms:modified xsi:type="dcterms:W3CDTF">2023-05-18T07:48:02Z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0x01010068B0F66C3D285C4E8A2205752A68CAB4</vt:lpwstr>
  </property>
</Properties>
</file>